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ooners-my.sharepoint.com/personal/ashley-krukowski_ouhsc_edu/Documents/Documents/"/>
    </mc:Choice>
  </mc:AlternateContent>
  <xr:revisionPtr revIDLastSave="0" documentId="8_{7EB212CF-58F5-46D2-B634-2F61B468D2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aculty salary adjustments" sheetId="4" r:id="rId1"/>
    <sheet name="Cumulative Budget" sheetId="1" r:id="rId2"/>
    <sheet name="F&amp;A Calculation &amp; Subcontracts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4" l="1"/>
  <c r="D6" i="4"/>
  <c r="D3" i="4"/>
  <c r="D4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H20" i="2" l="1"/>
  <c r="H19" i="2"/>
  <c r="H18" i="2"/>
  <c r="H17" i="2"/>
  <c r="H16" i="2"/>
  <c r="H15" i="2"/>
  <c r="H14" i="2"/>
  <c r="H13" i="2"/>
  <c r="H12" i="2"/>
  <c r="G20" i="2"/>
  <c r="G19" i="2"/>
  <c r="G18" i="2"/>
  <c r="G17" i="2"/>
  <c r="G16" i="2"/>
  <c r="G15" i="2"/>
  <c r="G14" i="2"/>
  <c r="G13" i="2"/>
  <c r="G12" i="2"/>
  <c r="L10" i="1" l="1"/>
  <c r="R10" i="1" s="1"/>
  <c r="X10" i="1" s="1"/>
  <c r="AD10" i="1" s="1"/>
  <c r="L9" i="1"/>
  <c r="R9" i="1" s="1"/>
  <c r="X9" i="1" s="1"/>
  <c r="AD9" i="1" s="1"/>
  <c r="I24" i="1" l="1"/>
  <c r="I23" i="1"/>
  <c r="I22" i="1"/>
  <c r="I21" i="1"/>
  <c r="I20" i="1"/>
  <c r="I19" i="1"/>
  <c r="I18" i="1"/>
  <c r="I17" i="1"/>
  <c r="I16" i="1"/>
  <c r="I10" i="1"/>
  <c r="I9" i="1"/>
  <c r="I7" i="1"/>
  <c r="I6" i="1"/>
  <c r="F20" i="2" l="1"/>
  <c r="F19" i="2"/>
  <c r="F18" i="2"/>
  <c r="F17" i="2"/>
  <c r="F16" i="2"/>
  <c r="F15" i="2"/>
  <c r="F14" i="2"/>
  <c r="F13" i="2"/>
  <c r="F12" i="2"/>
  <c r="E20" i="2"/>
  <c r="E19" i="2"/>
  <c r="D20" i="2"/>
  <c r="D19" i="2"/>
  <c r="E18" i="2"/>
  <c r="E17" i="2"/>
  <c r="D18" i="2"/>
  <c r="D17" i="2"/>
  <c r="E16" i="2"/>
  <c r="E15" i="2"/>
  <c r="E14" i="2"/>
  <c r="E13" i="2"/>
  <c r="D16" i="2"/>
  <c r="D15" i="2"/>
  <c r="D14" i="2"/>
  <c r="D13" i="2"/>
  <c r="D12" i="2"/>
  <c r="E12" i="2"/>
  <c r="I16" i="2" l="1"/>
  <c r="I17" i="2" l="1"/>
  <c r="I18" i="2"/>
  <c r="I19" i="2"/>
  <c r="AK24" i="1"/>
  <c r="AK23" i="1"/>
  <c r="AK22" i="1"/>
  <c r="AK21" i="1"/>
  <c r="AK20" i="1"/>
  <c r="AK19" i="1"/>
  <c r="AK18" i="1"/>
  <c r="AK17" i="1"/>
  <c r="AK16" i="1"/>
  <c r="AK7" i="1"/>
  <c r="AK6" i="1"/>
  <c r="AN24" i="1" l="1"/>
  <c r="AM24" i="1"/>
  <c r="AN23" i="1"/>
  <c r="AM23" i="1"/>
  <c r="AN22" i="1"/>
  <c r="AP22" i="1" s="1"/>
  <c r="AQ22" i="1" s="1"/>
  <c r="AS22" i="1" s="1"/>
  <c r="AM22" i="1"/>
  <c r="AN21" i="1"/>
  <c r="AP21" i="1" s="1"/>
  <c r="AQ21" i="1" s="1"/>
  <c r="AS21" i="1" s="1"/>
  <c r="AM21" i="1"/>
  <c r="AN20" i="1"/>
  <c r="AP20" i="1" s="1"/>
  <c r="AQ20" i="1" s="1"/>
  <c r="AS20" i="1" s="1"/>
  <c r="AM20" i="1"/>
  <c r="AN19" i="1"/>
  <c r="AP19" i="1" s="1"/>
  <c r="AM19" i="1"/>
  <c r="AN18" i="1"/>
  <c r="AP18" i="1" s="1"/>
  <c r="AM18" i="1"/>
  <c r="AN17" i="1"/>
  <c r="AP17" i="1" s="1"/>
  <c r="AQ17" i="1" s="1"/>
  <c r="AS17" i="1" s="1"/>
  <c r="AM17" i="1"/>
  <c r="AN16" i="1"/>
  <c r="AM16" i="1"/>
  <c r="AN10" i="1"/>
  <c r="AP10" i="1" s="1"/>
  <c r="AM10" i="1"/>
  <c r="AN9" i="1"/>
  <c r="AM9" i="1"/>
  <c r="AN7" i="1"/>
  <c r="AP7" i="1" s="1"/>
  <c r="AQ7" i="1" s="1"/>
  <c r="AS7" i="1" s="1"/>
  <c r="AM7" i="1"/>
  <c r="AN6" i="1"/>
  <c r="AM6" i="1"/>
  <c r="AN11" i="1" l="1"/>
  <c r="AQ19" i="1"/>
  <c r="AS19" i="1" s="1"/>
  <c r="AP9" i="1"/>
  <c r="AQ9" i="1" s="1"/>
  <c r="AS9" i="1" s="1"/>
  <c r="AP16" i="1"/>
  <c r="AP24" i="1"/>
  <c r="AQ24" i="1" s="1"/>
  <c r="AS24" i="1" s="1"/>
  <c r="AQ10" i="1"/>
  <c r="AS10" i="1" s="1"/>
  <c r="AQ18" i="1"/>
  <c r="AS18" i="1" s="1"/>
  <c r="AP23" i="1"/>
  <c r="AQ23" i="1" s="1"/>
  <c r="AS23" i="1" s="1"/>
  <c r="AN25" i="1"/>
  <c r="AP6" i="1"/>
  <c r="AP11" i="1" l="1"/>
  <c r="AQ6" i="1"/>
  <c r="AS6" i="1" s="1"/>
  <c r="AP25" i="1"/>
  <c r="AS11" i="1"/>
  <c r="AQ16" i="1"/>
  <c r="AQ11" i="1" l="1"/>
  <c r="AQ25" i="1"/>
  <c r="AS16" i="1"/>
  <c r="AS25" i="1" s="1"/>
  <c r="AS26" i="1" s="1"/>
  <c r="AS32" i="1" s="1"/>
  <c r="L24" i="1"/>
  <c r="R24" i="1" s="1"/>
  <c r="X24" i="1" s="1"/>
  <c r="AD24" i="1" s="1"/>
  <c r="L23" i="1"/>
  <c r="R23" i="1" s="1"/>
  <c r="X23" i="1" s="1"/>
  <c r="AD23" i="1" s="1"/>
  <c r="L22" i="1"/>
  <c r="R22" i="1" s="1"/>
  <c r="X22" i="1" s="1"/>
  <c r="AD22" i="1" s="1"/>
  <c r="L21" i="1"/>
  <c r="R21" i="1" s="1"/>
  <c r="X21" i="1" s="1"/>
  <c r="AD21" i="1" s="1"/>
  <c r="L20" i="1"/>
  <c r="R20" i="1" s="1"/>
  <c r="X20" i="1" s="1"/>
  <c r="AD20" i="1" s="1"/>
  <c r="L19" i="1"/>
  <c r="R19" i="1" s="1"/>
  <c r="X19" i="1" s="1"/>
  <c r="AD19" i="1" s="1"/>
  <c r="L18" i="1"/>
  <c r="R18" i="1" s="1"/>
  <c r="X18" i="1" s="1"/>
  <c r="AD18" i="1" s="1"/>
  <c r="L17" i="1"/>
  <c r="R17" i="1" s="1"/>
  <c r="X17" i="1" s="1"/>
  <c r="AD17" i="1" s="1"/>
  <c r="L16" i="1"/>
  <c r="R16" i="1" s="1"/>
  <c r="X16" i="1" s="1"/>
  <c r="AD16" i="1" s="1"/>
  <c r="L6" i="1"/>
  <c r="R6" i="1" s="1"/>
  <c r="X6" i="1" s="1"/>
  <c r="AD6" i="1" s="1"/>
  <c r="L7" i="1"/>
  <c r="R7" i="1" s="1"/>
  <c r="X7" i="1" s="1"/>
  <c r="AD7" i="1" s="1"/>
  <c r="AQ26" i="1" l="1"/>
  <c r="AQ32" i="1" s="1"/>
  <c r="AQ33" i="1" s="1"/>
  <c r="AQ34" i="1" s="1"/>
  <c r="AS33" i="1"/>
  <c r="AS34" i="1" s="1"/>
  <c r="K44" i="1"/>
  <c r="Z6" i="1" l="1"/>
  <c r="AF17" i="1" l="1"/>
  <c r="E44" i="2" l="1"/>
  <c r="D56" i="2"/>
  <c r="H61" i="2"/>
  <c r="G40" i="2"/>
  <c r="D71" i="2"/>
  <c r="H4" i="2"/>
  <c r="B1" i="2" l="1"/>
  <c r="D4" i="2" l="1"/>
  <c r="G4" i="2"/>
  <c r="F4" i="2"/>
  <c r="E4" i="2"/>
  <c r="D51" i="2" l="1"/>
  <c r="D28" i="2"/>
  <c r="H71" i="2"/>
  <c r="G71" i="2"/>
  <c r="F71" i="2"/>
  <c r="E71" i="2"/>
  <c r="H66" i="2"/>
  <c r="G66" i="2"/>
  <c r="F66" i="2"/>
  <c r="E66" i="2"/>
  <c r="D66" i="2"/>
  <c r="G61" i="2"/>
  <c r="F61" i="2"/>
  <c r="E61" i="2"/>
  <c r="D61" i="2"/>
  <c r="H56" i="2"/>
  <c r="G56" i="2"/>
  <c r="F56" i="2"/>
  <c r="E56" i="2"/>
  <c r="H51" i="2"/>
  <c r="G51" i="2"/>
  <c r="F51" i="2"/>
  <c r="E51" i="2"/>
  <c r="H44" i="2"/>
  <c r="G44" i="2"/>
  <c r="F44" i="2"/>
  <c r="D44" i="2"/>
  <c r="H40" i="2"/>
  <c r="F40" i="2"/>
  <c r="E40" i="2"/>
  <c r="D40" i="2"/>
  <c r="H36" i="2"/>
  <c r="G36" i="2"/>
  <c r="F36" i="2"/>
  <c r="E36" i="2"/>
  <c r="D36" i="2"/>
  <c r="H32" i="2"/>
  <c r="G32" i="2"/>
  <c r="F32" i="2"/>
  <c r="E32" i="2"/>
  <c r="H28" i="2"/>
  <c r="G28" i="2"/>
  <c r="F28" i="2"/>
  <c r="E28" i="2"/>
  <c r="D32" i="2"/>
  <c r="AF18" i="1"/>
  <c r="AF19" i="1"/>
  <c r="AF20" i="1"/>
  <c r="AF21" i="1"/>
  <c r="AF22" i="1"/>
  <c r="AF23" i="1"/>
  <c r="AF24" i="1"/>
  <c r="AF16" i="1"/>
  <c r="AF6" i="1"/>
  <c r="AF7" i="1"/>
  <c r="AF9" i="1"/>
  <c r="AF10" i="1"/>
  <c r="Z17" i="1"/>
  <c r="Z18" i="1"/>
  <c r="Z19" i="1"/>
  <c r="Z20" i="1"/>
  <c r="Z21" i="1"/>
  <c r="Z22" i="1"/>
  <c r="Z23" i="1"/>
  <c r="Z24" i="1"/>
  <c r="Z16" i="1"/>
  <c r="Z7" i="1"/>
  <c r="Z9" i="1"/>
  <c r="Z10" i="1"/>
  <c r="T17" i="1"/>
  <c r="T18" i="1"/>
  <c r="T19" i="1"/>
  <c r="T20" i="1"/>
  <c r="T21" i="1"/>
  <c r="T22" i="1"/>
  <c r="T23" i="1"/>
  <c r="T24" i="1"/>
  <c r="T16" i="1"/>
  <c r="T6" i="1"/>
  <c r="T7" i="1"/>
  <c r="T9" i="1"/>
  <c r="T10" i="1"/>
  <c r="N17" i="1"/>
  <c r="N18" i="1"/>
  <c r="N19" i="1"/>
  <c r="N20" i="1"/>
  <c r="N21" i="1"/>
  <c r="N22" i="1"/>
  <c r="N23" i="1"/>
  <c r="N24" i="1"/>
  <c r="N16" i="1"/>
  <c r="N6" i="1"/>
  <c r="N7" i="1"/>
  <c r="N9" i="1"/>
  <c r="N10" i="1"/>
  <c r="H17" i="1"/>
  <c r="H18" i="1"/>
  <c r="H19" i="1"/>
  <c r="H20" i="1"/>
  <c r="H21" i="1"/>
  <c r="H22" i="1"/>
  <c r="H23" i="1"/>
  <c r="H24" i="1"/>
  <c r="H16" i="1"/>
  <c r="H6" i="1"/>
  <c r="H7" i="1"/>
  <c r="H9" i="1"/>
  <c r="H10" i="1"/>
  <c r="I51" i="2" l="1"/>
  <c r="E5" i="2"/>
  <c r="H5" i="2"/>
  <c r="G5" i="2"/>
  <c r="F5" i="2"/>
  <c r="D5" i="2"/>
  <c r="D6" i="2" s="1"/>
  <c r="K52" i="1" s="1"/>
  <c r="I71" i="2"/>
  <c r="H67" i="2"/>
  <c r="H62" i="2"/>
  <c r="H52" i="2"/>
  <c r="H37" i="2"/>
  <c r="H33" i="2"/>
  <c r="C23" i="2"/>
  <c r="J23" i="1"/>
  <c r="K23" i="1" s="1"/>
  <c r="U23" i="1"/>
  <c r="AJ51" i="1"/>
  <c r="I13" i="2"/>
  <c r="E29" i="2"/>
  <c r="E33" i="2"/>
  <c r="E37" i="2"/>
  <c r="E41" i="2"/>
  <c r="E45" i="2"/>
  <c r="D52" i="2"/>
  <c r="E52" i="2"/>
  <c r="D57" i="2"/>
  <c r="D58" i="2" s="1"/>
  <c r="E57" i="2"/>
  <c r="D62" i="2"/>
  <c r="D63" i="2" s="1"/>
  <c r="E62" i="2"/>
  <c r="D67" i="2"/>
  <c r="D68" i="2" s="1"/>
  <c r="E67" i="2"/>
  <c r="D72" i="2"/>
  <c r="D73" i="2" s="1"/>
  <c r="E72" i="2"/>
  <c r="F33" i="2"/>
  <c r="F37" i="2"/>
  <c r="F41" i="2"/>
  <c r="F45" i="2"/>
  <c r="F52" i="2"/>
  <c r="F57" i="2"/>
  <c r="F62" i="2"/>
  <c r="F67" i="2"/>
  <c r="F72" i="2"/>
  <c r="G33" i="2"/>
  <c r="G41" i="2"/>
  <c r="G45" i="2"/>
  <c r="G52" i="2"/>
  <c r="G57" i="2"/>
  <c r="G62" i="2"/>
  <c r="G72" i="2"/>
  <c r="H41" i="2"/>
  <c r="H45" i="2"/>
  <c r="H57" i="2"/>
  <c r="D29" i="2"/>
  <c r="D33" i="2"/>
  <c r="D37" i="2"/>
  <c r="D41" i="2"/>
  <c r="D45" i="2"/>
  <c r="O16" i="1"/>
  <c r="P16" i="1" s="1"/>
  <c r="Q16" i="1" s="1"/>
  <c r="O17" i="1"/>
  <c r="P17" i="1" s="1"/>
  <c r="Q17" i="1" s="1"/>
  <c r="U18" i="1"/>
  <c r="O22" i="1"/>
  <c r="P22" i="1" s="1"/>
  <c r="Q22" i="1" s="1"/>
  <c r="U24" i="1"/>
  <c r="J16" i="1"/>
  <c r="K16" i="1" s="1"/>
  <c r="J17" i="1"/>
  <c r="K17" i="1" s="1"/>
  <c r="J18" i="1"/>
  <c r="K18" i="1" s="1"/>
  <c r="J20" i="1"/>
  <c r="K20" i="1" s="1"/>
  <c r="J21" i="1"/>
  <c r="J22" i="1"/>
  <c r="J24" i="1"/>
  <c r="K24" i="1" s="1"/>
  <c r="O6" i="1"/>
  <c r="O9" i="1"/>
  <c r="P9" i="1" s="1"/>
  <c r="AI31" i="1"/>
  <c r="H11" i="2" s="1"/>
  <c r="AI36" i="1"/>
  <c r="AC31" i="1"/>
  <c r="G11" i="2" s="1"/>
  <c r="AC36" i="1"/>
  <c r="AC44" i="1"/>
  <c r="W31" i="1"/>
  <c r="F11" i="2" s="1"/>
  <c r="W36" i="1"/>
  <c r="W44" i="1"/>
  <c r="Q31" i="1"/>
  <c r="E11" i="2" s="1"/>
  <c r="Q36" i="1"/>
  <c r="Q44" i="1"/>
  <c r="J6" i="1"/>
  <c r="J7" i="1"/>
  <c r="J9" i="1"/>
  <c r="K9" i="1" s="1"/>
  <c r="J10" i="1"/>
  <c r="K10" i="1" s="1"/>
  <c r="K31" i="1"/>
  <c r="D11" i="2" s="1"/>
  <c r="K36" i="1"/>
  <c r="I70" i="2"/>
  <c r="I65" i="2"/>
  <c r="I44" i="2"/>
  <c r="I43" i="2"/>
  <c r="I40" i="2"/>
  <c r="I39" i="2"/>
  <c r="I60" i="2"/>
  <c r="I27" i="2"/>
  <c r="I31" i="2"/>
  <c r="I32" i="2"/>
  <c r="I35" i="2"/>
  <c r="I50" i="2"/>
  <c r="I55" i="2"/>
  <c r="I56" i="2"/>
  <c r="AJ28" i="1"/>
  <c r="AJ29" i="1"/>
  <c r="AJ30" i="1"/>
  <c r="AJ34" i="1"/>
  <c r="AJ35" i="1"/>
  <c r="AJ39" i="1"/>
  <c r="AJ40" i="1"/>
  <c r="AJ53" i="1"/>
  <c r="AJ54" i="1"/>
  <c r="AJ55" i="1"/>
  <c r="AJ56" i="1"/>
  <c r="AJ57" i="1"/>
  <c r="AJ58" i="1"/>
  <c r="AJ59" i="1"/>
  <c r="AJ47" i="1"/>
  <c r="AJ48" i="1"/>
  <c r="AJ49" i="1"/>
  <c r="AJ50" i="1"/>
  <c r="L11" i="1"/>
  <c r="O23" i="1"/>
  <c r="P23" i="1" s="1"/>
  <c r="O10" i="1"/>
  <c r="P10" i="1" s="1"/>
  <c r="Q10" i="1" s="1"/>
  <c r="D53" i="2" l="1"/>
  <c r="I52" i="2"/>
  <c r="O20" i="1"/>
  <c r="P20" i="1" s="1"/>
  <c r="Q20" i="1" s="1"/>
  <c r="O19" i="1"/>
  <c r="P19" i="1" s="1"/>
  <c r="E73" i="2"/>
  <c r="F73" i="2" s="1"/>
  <c r="G73" i="2" s="1"/>
  <c r="H73" i="2" s="1"/>
  <c r="U20" i="1"/>
  <c r="V20" i="1" s="1"/>
  <c r="W20" i="1" s="1"/>
  <c r="AG20" i="1"/>
  <c r="AH20" i="1" s="1"/>
  <c r="O18" i="1"/>
  <c r="P18" i="1" s="1"/>
  <c r="Q18" i="1" s="1"/>
  <c r="O24" i="1"/>
  <c r="P24" i="1" s="1"/>
  <c r="O21" i="1"/>
  <c r="P21" i="1" s="1"/>
  <c r="Q21" i="1" s="1"/>
  <c r="U19" i="1"/>
  <c r="V19" i="1" s="1"/>
  <c r="AG19" i="1"/>
  <c r="AH19" i="1" s="1"/>
  <c r="AI19" i="1" s="1"/>
  <c r="K22" i="1"/>
  <c r="AG18" i="1"/>
  <c r="AH18" i="1" s="1"/>
  <c r="AI18" i="1" s="1"/>
  <c r="AA23" i="1"/>
  <c r="AB23" i="1" s="1"/>
  <c r="U10" i="1"/>
  <c r="V10" i="1" s="1"/>
  <c r="W10" i="1" s="1"/>
  <c r="Q23" i="1"/>
  <c r="U16" i="1"/>
  <c r="V16" i="1" s="1"/>
  <c r="W16" i="1" s="1"/>
  <c r="U17" i="1"/>
  <c r="V17" i="1" s="1"/>
  <c r="W17" i="1" s="1"/>
  <c r="U7" i="1"/>
  <c r="V7" i="1" s="1"/>
  <c r="W7" i="1" s="1"/>
  <c r="O7" i="1"/>
  <c r="P7" i="1" s="1"/>
  <c r="Q7" i="1" s="1"/>
  <c r="U21" i="1"/>
  <c r="V23" i="1"/>
  <c r="W23" i="1" s="1"/>
  <c r="AG22" i="1"/>
  <c r="AA22" i="1"/>
  <c r="V18" i="1"/>
  <c r="W18" i="1" s="1"/>
  <c r="I25" i="1"/>
  <c r="J19" i="1"/>
  <c r="K19" i="1" s="1"/>
  <c r="AA24" i="1"/>
  <c r="AB24" i="1" s="1"/>
  <c r="U22" i="1"/>
  <c r="K21" i="1"/>
  <c r="Q9" i="1"/>
  <c r="AJ31" i="1"/>
  <c r="E63" i="2"/>
  <c r="F63" i="2" s="1"/>
  <c r="G63" i="2" s="1"/>
  <c r="H63" i="2" s="1"/>
  <c r="E68" i="2"/>
  <c r="F68" i="2" s="1"/>
  <c r="K7" i="1"/>
  <c r="E53" i="2"/>
  <c r="F53" i="2" s="1"/>
  <c r="E58" i="2"/>
  <c r="F58" i="2" s="1"/>
  <c r="K60" i="1"/>
  <c r="I45" i="2"/>
  <c r="AJ36" i="1"/>
  <c r="U6" i="1"/>
  <c r="V6" i="1" s="1"/>
  <c r="W6" i="1" s="1"/>
  <c r="K6" i="1"/>
  <c r="P6" i="1"/>
  <c r="Q6" i="1" s="1"/>
  <c r="I11" i="1"/>
  <c r="J11" i="1"/>
  <c r="H72" i="2"/>
  <c r="I66" i="2"/>
  <c r="G67" i="2"/>
  <c r="I61" i="2"/>
  <c r="I62" i="2"/>
  <c r="I57" i="2"/>
  <c r="G37" i="2"/>
  <c r="I37" i="2" s="1"/>
  <c r="I36" i="2"/>
  <c r="D47" i="2"/>
  <c r="I41" i="2"/>
  <c r="E6" i="2"/>
  <c r="I33" i="2"/>
  <c r="I4" i="2"/>
  <c r="F6" i="2"/>
  <c r="W52" i="1" s="1"/>
  <c r="F29" i="2"/>
  <c r="I11" i="2"/>
  <c r="I14" i="2"/>
  <c r="I15" i="2"/>
  <c r="AJ41" i="1"/>
  <c r="AJ42" i="1"/>
  <c r="I12" i="2"/>
  <c r="V24" i="1"/>
  <c r="W24" i="1" s="1"/>
  <c r="Q19" i="1" l="1"/>
  <c r="Q52" i="1"/>
  <c r="Q60" i="1" s="1"/>
  <c r="G68" i="2"/>
  <c r="H68" i="2" s="1"/>
  <c r="W60" i="1"/>
  <c r="AI20" i="1"/>
  <c r="AA20" i="1"/>
  <c r="AB20" i="1" s="1"/>
  <c r="Q24" i="1"/>
  <c r="AA19" i="1"/>
  <c r="AB19" i="1" s="1"/>
  <c r="AC19" i="1" s="1"/>
  <c r="W19" i="1"/>
  <c r="O25" i="1"/>
  <c r="AA18" i="1"/>
  <c r="AB18" i="1" s="1"/>
  <c r="AC23" i="1"/>
  <c r="AG23" i="1"/>
  <c r="AH23" i="1" s="1"/>
  <c r="AG16" i="1"/>
  <c r="AH16" i="1" s="1"/>
  <c r="AI16" i="1" s="1"/>
  <c r="U9" i="1"/>
  <c r="AG10" i="1"/>
  <c r="AA10" i="1"/>
  <c r="P25" i="1"/>
  <c r="AG17" i="1"/>
  <c r="AA7" i="1"/>
  <c r="AB7" i="1" s="1"/>
  <c r="AC7" i="1" s="1"/>
  <c r="AG7" i="1"/>
  <c r="AH7" i="1" s="1"/>
  <c r="AI7" i="1" s="1"/>
  <c r="K25" i="1"/>
  <c r="AG21" i="1"/>
  <c r="AA21" i="1"/>
  <c r="J25" i="1"/>
  <c r="AG24" i="1"/>
  <c r="AH24" i="1" s="1"/>
  <c r="V22" i="1"/>
  <c r="W22" i="1" s="1"/>
  <c r="AB22" i="1"/>
  <c r="AC22" i="1" s="1"/>
  <c r="U25" i="1"/>
  <c r="AH22" i="1"/>
  <c r="AI22" i="1" s="1"/>
  <c r="V21" i="1"/>
  <c r="I73" i="2"/>
  <c r="G58" i="2"/>
  <c r="I68" i="2"/>
  <c r="O11" i="1"/>
  <c r="G53" i="2"/>
  <c r="I63" i="2"/>
  <c r="AG6" i="1"/>
  <c r="P11" i="1"/>
  <c r="K11" i="1"/>
  <c r="I72" i="2"/>
  <c r="I67" i="2"/>
  <c r="I28" i="2"/>
  <c r="G29" i="2"/>
  <c r="AJ43" i="1"/>
  <c r="AI44" i="1"/>
  <c r="AJ44" i="1" s="1"/>
  <c r="AC24" i="1"/>
  <c r="Q25" i="1" l="1"/>
  <c r="AC20" i="1"/>
  <c r="AJ20" i="1" s="1"/>
  <c r="AC18" i="1"/>
  <c r="AJ18" i="1" s="1"/>
  <c r="AJ19" i="1"/>
  <c r="V25" i="1"/>
  <c r="AI23" i="1"/>
  <c r="AJ23" i="1" s="1"/>
  <c r="W21" i="1"/>
  <c r="W25" i="1" s="1"/>
  <c r="AA16" i="1"/>
  <c r="AB16" i="1" s="1"/>
  <c r="AC16" i="1" s="1"/>
  <c r="AJ16" i="1" s="1"/>
  <c r="Q11" i="1"/>
  <c r="AA9" i="1"/>
  <c r="AB9" i="1" s="1"/>
  <c r="AC9" i="1" s="1"/>
  <c r="AG9" i="1"/>
  <c r="AH9" i="1" s="1"/>
  <c r="AI9" i="1" s="1"/>
  <c r="V9" i="1"/>
  <c r="W9" i="1" s="1"/>
  <c r="AB10" i="1"/>
  <c r="AC10" i="1" s="1"/>
  <c r="AH10" i="1"/>
  <c r="AI10" i="1" s="1"/>
  <c r="AJ7" i="1"/>
  <c r="AA17" i="1"/>
  <c r="AB17" i="1" s="1"/>
  <c r="AC17" i="1" s="1"/>
  <c r="AJ22" i="1"/>
  <c r="AB21" i="1"/>
  <c r="AC21" i="1" s="1"/>
  <c r="AH21" i="1"/>
  <c r="AI21" i="1" s="1"/>
  <c r="AI24" i="1"/>
  <c r="AJ24" i="1" s="1"/>
  <c r="AH17" i="1"/>
  <c r="AI17" i="1" s="1"/>
  <c r="AG25" i="1"/>
  <c r="H58" i="2"/>
  <c r="I58" i="2" s="1"/>
  <c r="U11" i="1"/>
  <c r="H53" i="2"/>
  <c r="AA6" i="1"/>
  <c r="AH6" i="1"/>
  <c r="AI6" i="1" s="1"/>
  <c r="K26" i="1"/>
  <c r="D3" i="2" s="1"/>
  <c r="D7" i="2" s="1"/>
  <c r="D22" i="2" s="1"/>
  <c r="K62" i="1"/>
  <c r="G6" i="2"/>
  <c r="AC52" i="1" s="1"/>
  <c r="H29" i="2"/>
  <c r="I29" i="2" s="1"/>
  <c r="H6" i="2"/>
  <c r="AI52" i="1" s="1"/>
  <c r="AI60" i="1" s="1"/>
  <c r="Q62" i="1" l="1"/>
  <c r="AJ52" i="1"/>
  <c r="AJ60" i="1" s="1"/>
  <c r="AG11" i="1"/>
  <c r="AJ9" i="1"/>
  <c r="Q26" i="1"/>
  <c r="E3" i="2" s="1"/>
  <c r="E7" i="2" s="1"/>
  <c r="E22" i="2" s="1"/>
  <c r="AJ10" i="1"/>
  <c r="V11" i="1"/>
  <c r="AA25" i="1"/>
  <c r="AJ17" i="1"/>
  <c r="AC25" i="1"/>
  <c r="AJ21" i="1"/>
  <c r="AH25" i="1"/>
  <c r="AI25" i="1"/>
  <c r="AB25" i="1"/>
  <c r="W11" i="1"/>
  <c r="W26" i="1" s="1"/>
  <c r="F3" i="2" s="1"/>
  <c r="F7" i="2" s="1"/>
  <c r="AA11" i="1"/>
  <c r="AH11" i="1"/>
  <c r="AB6" i="1"/>
  <c r="AC6" i="1" s="1"/>
  <c r="AJ6" i="1" s="1"/>
  <c r="I53" i="2"/>
  <c r="D9" i="2"/>
  <c r="I6" i="2"/>
  <c r="I5" i="2"/>
  <c r="E9" i="2" l="1"/>
  <c r="AJ25" i="1"/>
  <c r="W62" i="1"/>
  <c r="F9" i="2"/>
  <c r="AI11" i="1"/>
  <c r="AB11" i="1"/>
  <c r="AC11" i="1"/>
  <c r="D23" i="2"/>
  <c r="D24" i="2" s="1"/>
  <c r="K63" i="1"/>
  <c r="K64" i="1" s="1"/>
  <c r="K66" i="1" s="1"/>
  <c r="AC60" i="1"/>
  <c r="Q63" i="1"/>
  <c r="Q64" i="1" s="1"/>
  <c r="Q66" i="1" s="1"/>
  <c r="E23" i="2"/>
  <c r="E24" i="2" s="1"/>
  <c r="F22" i="2" l="1"/>
  <c r="F23" i="2" s="1"/>
  <c r="F24" i="2" s="1"/>
  <c r="AI26" i="1"/>
  <c r="AI62" i="1"/>
  <c r="AJ11" i="1"/>
  <c r="AC26" i="1"/>
  <c r="AC62" i="1"/>
  <c r="I20" i="2" s="1"/>
  <c r="W63" i="1" l="1"/>
  <c r="W64" i="1" s="1"/>
  <c r="W66" i="1" s="1"/>
  <c r="AJ62" i="1"/>
  <c r="H3" i="2"/>
  <c r="H7" i="2" s="1"/>
  <c r="H22" i="2" s="1"/>
  <c r="AJ26" i="1"/>
  <c r="G3" i="2"/>
  <c r="H23" i="2" l="1"/>
  <c r="H24" i="2" s="1"/>
  <c r="H9" i="2"/>
  <c r="I3" i="2"/>
  <c r="G7" i="2"/>
  <c r="G22" i="2" s="1"/>
  <c r="AI63" i="1" l="1"/>
  <c r="AI64" i="1" s="1"/>
  <c r="AI66" i="1" s="1"/>
  <c r="G23" i="2"/>
  <c r="I23" i="2" s="1"/>
  <c r="G9" i="2"/>
  <c r="I7" i="2"/>
  <c r="I9" i="2" s="1"/>
  <c r="AC63" i="1" l="1"/>
  <c r="AC64" i="1" s="1"/>
  <c r="AC66" i="1" s="1"/>
  <c r="AJ66" i="1" s="1"/>
  <c r="I22" i="2"/>
  <c r="G24" i="2"/>
  <c r="I24" i="2" s="1"/>
  <c r="AJ64" i="1" l="1"/>
  <c r="AJ6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Roberts, Jennifer K (HSC)</author>
  </authors>
  <commentList>
    <comment ref="A12" authorId="0" shapeId="0" xr:uid="{2D3C8A0F-24AE-46DA-BC91-D86420C1807F}">
      <text>
        <r>
          <rPr>
            <b/>
            <sz val="9"/>
            <color indexed="81"/>
            <rFont val="Tahoma"/>
            <family val="2"/>
          </rPr>
          <t xml:space="preserve">All items here relate to section E on the Cumulative Budget tab.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3" authorId="0" shapeId="0" xr:uid="{92396960-4AED-4F8E-A08D-2DA44F9AF3CC}">
      <text>
        <r>
          <rPr>
            <b/>
            <sz val="9"/>
            <color indexed="81"/>
            <rFont val="Tahoma"/>
            <family val="2"/>
          </rPr>
          <t xml:space="preserve">All items here relate to section E on the Cumulative Budget tab.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4" authorId="0" shapeId="0" xr:uid="{4E3CFA43-197F-48FE-A6BD-CE927AFCFD62}">
      <text>
        <r>
          <rPr>
            <b/>
            <sz val="9"/>
            <color indexed="81"/>
            <rFont val="Tahoma"/>
            <family val="2"/>
          </rPr>
          <t xml:space="preserve">All items here relate to section E on the Cumulative Budget tab.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5" authorId="0" shapeId="0" xr:uid="{434A4F22-A27D-4E43-AEED-EF1322E7D7E8}">
      <text>
        <r>
          <rPr>
            <b/>
            <sz val="9"/>
            <color indexed="81"/>
            <rFont val="Tahoma"/>
            <family val="2"/>
          </rPr>
          <t xml:space="preserve">All items here relate to section E on the Cumulative Budget tab.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6" authorId="0" shapeId="0" xr:uid="{53CEC6DD-188F-4D61-A9C5-0DA9A46735B4}">
      <text>
        <r>
          <rPr>
            <b/>
            <sz val="9"/>
            <color indexed="81"/>
            <rFont val="Tahoma"/>
            <family val="2"/>
          </rPr>
          <t xml:space="preserve">All items here relate to section E on the Cumulative Budget tab.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7" authorId="0" shapeId="0" xr:uid="{ADFA0472-C73A-451B-BF1A-6EE41CFBCF5C}">
      <text>
        <r>
          <rPr>
            <b/>
            <sz val="9"/>
            <color indexed="81"/>
            <rFont val="Tahoma"/>
            <family val="2"/>
          </rPr>
          <t xml:space="preserve">This is from Section F only.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8" authorId="0" shapeId="0" xr:uid="{5A3D835D-8346-49F8-A0C7-357B8D7B8B51}">
      <text>
        <r>
          <rPr>
            <b/>
            <sz val="9"/>
            <color indexed="81"/>
            <rFont val="Tahoma"/>
            <family val="2"/>
          </rPr>
          <t xml:space="preserve">This is from Section F only.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9" authorId="0" shapeId="0" xr:uid="{64D8A1A6-A369-4BD3-A6BE-833BEEA4AA5C}">
      <text>
        <r>
          <rPr>
            <b/>
            <sz val="9"/>
            <color indexed="81"/>
            <rFont val="Tahoma"/>
            <family val="2"/>
          </rPr>
          <t xml:space="preserve">This is from Section F only.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0" authorId="0" shapeId="0" xr:uid="{213FC3D1-3C08-44D8-B730-34C5730FF65A}">
      <text>
        <r>
          <rPr>
            <b/>
            <sz val="9"/>
            <color indexed="81"/>
            <rFont val="Tahoma"/>
            <family val="2"/>
          </rPr>
          <t xml:space="preserve">This is from Section F only.
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<sst xmlns="http://schemas.openxmlformats.org/spreadsheetml/2006/main" count="355" uniqueCount="129">
  <si>
    <t>PI Name</t>
  </si>
  <si>
    <t>F&amp;A Rate</t>
  </si>
  <si>
    <t>Total</t>
  </si>
  <si>
    <t>Totals</t>
  </si>
  <si>
    <t>Equipment</t>
  </si>
  <si>
    <t>Travel</t>
  </si>
  <si>
    <t>Foreign</t>
  </si>
  <si>
    <t>Domestic</t>
  </si>
  <si>
    <t>Tuition/Fees</t>
  </si>
  <si>
    <t>Stipends</t>
  </si>
  <si>
    <t>Subsistence</t>
  </si>
  <si>
    <t xml:space="preserve">Other </t>
  </si>
  <si>
    <t xml:space="preserve"> </t>
  </si>
  <si>
    <t>Publication Costs</t>
  </si>
  <si>
    <t>Consultant Services</t>
  </si>
  <si>
    <t>ADP/Computer Services</t>
  </si>
  <si>
    <t>Subawards/Consortium/Contractual Costs</t>
  </si>
  <si>
    <t>Equipment or Facility Rental/User Fees</t>
  </si>
  <si>
    <t>Tuition</t>
  </si>
  <si>
    <t>DC</t>
  </si>
  <si>
    <t>IDC</t>
  </si>
  <si>
    <t>MTDC</t>
  </si>
  <si>
    <t>Year 1</t>
  </si>
  <si>
    <t>Year 2</t>
  </si>
  <si>
    <t>Consortium F&amp;A</t>
  </si>
  <si>
    <t>Total Direct Costs</t>
  </si>
  <si>
    <t>OUHSC Total Costs</t>
  </si>
  <si>
    <t>Frg Rate</t>
  </si>
  <si>
    <t xml:space="preserve">PI Name: </t>
  </si>
  <si>
    <t>MTDC base</t>
  </si>
  <si>
    <t>F&amp;A</t>
  </si>
  <si>
    <t>Subcontracts Exceeding $25k in Year 1</t>
  </si>
  <si>
    <t>Number of Subk Exceeding $25k in Year 1</t>
  </si>
  <si>
    <t>Consortium Direct Costs</t>
  </si>
  <si>
    <t xml:space="preserve">OUHSC Direct Costs </t>
  </si>
  <si>
    <t>Consortium Total Costs</t>
  </si>
  <si>
    <t>Y 2</t>
  </si>
  <si>
    <t>Y1</t>
  </si>
  <si>
    <t>Base Salary</t>
  </si>
  <si>
    <t>Future Yr Increase</t>
  </si>
  <si>
    <t>Y2</t>
  </si>
  <si>
    <t>% Effort</t>
  </si>
  <si>
    <t>Calendar Months</t>
  </si>
  <si>
    <t>Requested Salary</t>
  </si>
  <si>
    <t xml:space="preserve">Fringe Benefits </t>
  </si>
  <si>
    <t>F. "Other" Direct Costs</t>
  </si>
  <si>
    <t>D. Travel</t>
  </si>
  <si>
    <t>C. Equipment</t>
  </si>
  <si>
    <t>A. Key Personnel</t>
  </si>
  <si>
    <t>B. Other Personnel</t>
  </si>
  <si>
    <t>G. Total Direct Costs</t>
  </si>
  <si>
    <t>H. Indirect Cost Base</t>
  </si>
  <si>
    <t>H. Indirect Funds Requested</t>
  </si>
  <si>
    <t>H. Indirect Costs</t>
  </si>
  <si>
    <t>I. Total Direct and Indirect Costs</t>
  </si>
  <si>
    <t>Subk Direct Costs</t>
  </si>
  <si>
    <t>Total Costs</t>
  </si>
  <si>
    <t>(Name of subcontractor)</t>
  </si>
  <si>
    <t>*Please use "F&amp;A Calculations and Subcontracts Sheet</t>
  </si>
  <si>
    <t>Year 3</t>
  </si>
  <si>
    <t>Year 4</t>
  </si>
  <si>
    <t>Year 5</t>
  </si>
  <si>
    <t xml:space="preserve">F&amp;A </t>
  </si>
  <si>
    <t>Subtotals Yr 1</t>
  </si>
  <si>
    <t>Subtotals Yr 2</t>
  </si>
  <si>
    <t>Subtotals Yr 3</t>
  </si>
  <si>
    <t>Subtotals Yr 4</t>
  </si>
  <si>
    <t>Subtotals Yr 5</t>
  </si>
  <si>
    <t>Personnel Total Yr 1</t>
  </si>
  <si>
    <t>Personnel Total Yr 2</t>
  </si>
  <si>
    <t>Personnel Total Yr 3</t>
  </si>
  <si>
    <t>Personnel Total Yr 4</t>
  </si>
  <si>
    <t>Personnel Total Yr 5</t>
  </si>
  <si>
    <t>C. Equipment Yr 1</t>
  </si>
  <si>
    <t>D. Travel Total Yr 1</t>
  </si>
  <si>
    <t>E. Participant Yr 1</t>
  </si>
  <si>
    <t>F. Other Direct Costs Total Yr 1</t>
  </si>
  <si>
    <t>C. Equipment Yr 2</t>
  </si>
  <si>
    <t>D. Travel Total Yr 2</t>
  </si>
  <si>
    <t>E. Participant Yr 2</t>
  </si>
  <si>
    <t>F. Other Direct Costs Total Yr 2</t>
  </si>
  <si>
    <t>C. Equipment Yr 3</t>
  </si>
  <si>
    <t>D. Travel Total Yr 3</t>
  </si>
  <si>
    <t>E. Participant Yr 3</t>
  </si>
  <si>
    <t>F. Other Direct Costs Total Yr 3</t>
  </si>
  <si>
    <t>C. Equipment Yr 4</t>
  </si>
  <si>
    <t>D. Travel Total Yr 4</t>
  </si>
  <si>
    <t>E. Participant Yr 4</t>
  </si>
  <si>
    <t>F. Other Direct Costs Total Yr 4</t>
  </si>
  <si>
    <t>C. Equipment Yr 5</t>
  </si>
  <si>
    <t>D. Travel Total Yr 5</t>
  </si>
  <si>
    <t>E. Participant Yr 5</t>
  </si>
  <si>
    <t>F. Other Direct Costs Total Yr 5</t>
  </si>
  <si>
    <r>
      <t xml:space="preserve">Subcontracts Under $25k in Year 1 </t>
    </r>
    <r>
      <rPr>
        <b/>
        <u/>
        <sz val="9"/>
        <rFont val="Arial"/>
        <family val="2"/>
      </rPr>
      <t>or</t>
    </r>
    <r>
      <rPr>
        <b/>
        <sz val="9"/>
        <rFont val="Arial"/>
        <family val="2"/>
      </rPr>
      <t xml:space="preserve"> start after Year 1</t>
    </r>
  </si>
  <si>
    <t>Patient Care</t>
  </si>
  <si>
    <t>Alterations/Renovations</t>
  </si>
  <si>
    <t>Space Rental</t>
  </si>
  <si>
    <t>Inpatient/Outpatient Care</t>
  </si>
  <si>
    <t>OTHER</t>
  </si>
  <si>
    <t>Total Direct Costs Minus Consortium F&amp;A</t>
  </si>
  <si>
    <t>Sponsor</t>
  </si>
  <si>
    <t>Do not change this category - exempt from F&amp;A</t>
  </si>
  <si>
    <t>FTE</t>
  </si>
  <si>
    <t>Amount toward IDC</t>
  </si>
  <si>
    <t>Materials and Supplies (OUHSC "Supplies" category)</t>
  </si>
  <si>
    <t>COST SHARE</t>
  </si>
  <si>
    <t>Cost Shared Salary</t>
  </si>
  <si>
    <t>Fringe Rate</t>
  </si>
  <si>
    <t>Annual Total</t>
  </si>
  <si>
    <t># Years</t>
  </si>
  <si>
    <r>
      <rPr>
        <b/>
        <sz val="8"/>
        <rFont val="Arial"/>
        <family val="2"/>
      </rPr>
      <t>Personnel Total</t>
    </r>
    <r>
      <rPr>
        <b/>
        <sz val="9"/>
        <rFont val="Arial"/>
        <family val="2"/>
      </rPr>
      <t xml:space="preserve"> </t>
    </r>
  </si>
  <si>
    <t>Annual</t>
  </si>
  <si>
    <t>TOTAL</t>
  </si>
  <si>
    <t>E. Participant Support Costs</t>
  </si>
  <si>
    <t>Example: John Doe, MD</t>
  </si>
  <si>
    <t>*if output is less than salary showing in PS, then faculty is over NIH cap and must use output amount here when cap policy is followed by Sponsor</t>
  </si>
  <si>
    <t>Salary adjusted to 1.0FTE                (Enter result as base in salary in Cumulative budget tab)</t>
  </si>
  <si>
    <t>FTE in PS</t>
  </si>
  <si>
    <t>Enter current        NIH cap</t>
  </si>
  <si>
    <t>Faculty Name</t>
  </si>
  <si>
    <t>For faculty less than 1FTE but not dual with OUH, use this table to determine if over NIH cap when cap applies</t>
  </si>
  <si>
    <t>*use NIH cap as base for Sponsors following cap if adjusted salary is over current cap policy in effect</t>
  </si>
  <si>
    <t>Base salary in PS</t>
  </si>
  <si>
    <t>Calculating adjusted Base Salary for OUH/OUHSC dual appointed faculty</t>
  </si>
  <si>
    <t>John Doe</t>
  </si>
  <si>
    <t>Emily Smith</t>
  </si>
  <si>
    <t>NIH</t>
  </si>
  <si>
    <t>Extrapolated</t>
  </si>
  <si>
    <t>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</si>
</sst>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"/>
    <numFmt numFmtId="165" formatCode="0.000"/>
    <numFmt numFmtId="166" formatCode="0.0%"/>
    <numFmt numFmtId="167" formatCode="&quot;$&quot;#,##0.00"/>
  </numFmts>
  <fonts count="12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color theme="5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1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 style="double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double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8" fillId="0" borderId="0" applyFont="0" applyFill="0" applyBorder="0" applyAlignment="0" applyProtection="0"/>
    <xf numFmtId="0" fontId="7" fillId="0" borderId="0"/>
  </cellStyleXfs>
  <cellXfs count="136">
    <xf numFmtId="0" fontId="0" fillId="0" borderId="0" xfId="0"/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166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164" fontId="0" fillId="0" borderId="0" xfId="0" applyNumberFormat="1" applyProtection="1">
      <protection locked="0"/>
    </xf>
    <xf numFmtId="165" fontId="0" fillId="0" borderId="0" xfId="0" applyNumberFormat="1" applyProtection="1">
      <protection locked="0"/>
    </xf>
    <xf numFmtId="10" fontId="0" fillId="0" borderId="0" xfId="0" applyNumberFormat="1" applyProtection="1">
      <protection locked="0"/>
    </xf>
    <xf numFmtId="2" fontId="0" fillId="0" borderId="0" xfId="0" applyNumberFormat="1" applyProtection="1">
      <protection locked="0"/>
    </xf>
    <xf numFmtId="165" fontId="1" fillId="0" borderId="0" xfId="0" applyNumberFormat="1" applyFont="1" applyProtection="1">
      <protection locked="0"/>
    </xf>
    <xf numFmtId="2" fontId="1" fillId="0" borderId="0" xfId="0" applyNumberFormat="1" applyFont="1" applyProtection="1">
      <protection locked="0"/>
    </xf>
    <xf numFmtId="10" fontId="1" fillId="0" borderId="0" xfId="0" applyNumberFormat="1" applyFont="1" applyProtection="1">
      <protection locked="0"/>
    </xf>
    <xf numFmtId="164" fontId="1" fillId="0" borderId="0" xfId="0" applyNumberFormat="1" applyFont="1" applyProtection="1">
      <protection locked="0"/>
    </xf>
    <xf numFmtId="2" fontId="0" fillId="0" borderId="0" xfId="0" applyNumberFormat="1"/>
    <xf numFmtId="4" fontId="0" fillId="0" borderId="0" xfId="0" applyNumberFormat="1"/>
    <xf numFmtId="164" fontId="0" fillId="0" borderId="0" xfId="0" applyNumberFormat="1"/>
    <xf numFmtId="0" fontId="1" fillId="0" borderId="0" xfId="0" applyFont="1"/>
    <xf numFmtId="0" fontId="1" fillId="0" borderId="0" xfId="0" applyFont="1" applyAlignment="1" applyProtection="1">
      <alignment horizontal="right"/>
      <protection locked="0"/>
    </xf>
    <xf numFmtId="164" fontId="1" fillId="0" borderId="0" xfId="0" applyNumberFormat="1" applyFont="1"/>
    <xf numFmtId="4" fontId="1" fillId="0" borderId="0" xfId="0" applyNumberFormat="1" applyFont="1" applyAlignment="1" applyProtection="1">
      <alignment horizontal="right"/>
      <protection locked="0"/>
    </xf>
    <xf numFmtId="2" fontId="1" fillId="0" borderId="0" xfId="0" applyNumberFormat="1" applyFont="1" applyAlignment="1" applyProtection="1">
      <alignment horizontal="right"/>
      <protection locked="0"/>
    </xf>
    <xf numFmtId="0" fontId="1" fillId="0" borderId="0" xfId="0" applyFont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1" fillId="0" borderId="2" xfId="0" applyFont="1" applyBorder="1" applyProtection="1">
      <protection locked="0"/>
    </xf>
    <xf numFmtId="0" fontId="1" fillId="0" borderId="2" xfId="0" applyFont="1" applyBorder="1" applyAlignment="1" applyProtection="1">
      <alignment wrapText="1"/>
      <protection locked="0"/>
    </xf>
    <xf numFmtId="164" fontId="0" fillId="3" borderId="2" xfId="0" applyNumberFormat="1" applyFill="1" applyBorder="1"/>
    <xf numFmtId="164" fontId="1" fillId="4" borderId="2" xfId="0" applyNumberFormat="1" applyFont="1" applyFill="1" applyBorder="1"/>
    <xf numFmtId="164" fontId="0" fillId="3" borderId="2" xfId="0" applyNumberFormat="1" applyFill="1" applyBorder="1" applyProtection="1">
      <protection locked="0"/>
    </xf>
    <xf numFmtId="164" fontId="0" fillId="0" borderId="2" xfId="0" applyNumberFormat="1" applyBorder="1" applyProtection="1">
      <protection locked="0"/>
    </xf>
    <xf numFmtId="164" fontId="0" fillId="0" borderId="2" xfId="0" applyNumberFormat="1" applyBorder="1"/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164" fontId="5" fillId="0" borderId="0" xfId="0" applyNumberFormat="1" applyFont="1"/>
    <xf numFmtId="0" fontId="5" fillId="0" borderId="0" xfId="0" applyFont="1" applyAlignment="1" applyProtection="1">
      <alignment horizontal="right"/>
      <protection locked="0"/>
    </xf>
    <xf numFmtId="164" fontId="5" fillId="0" borderId="0" xfId="0" applyNumberFormat="1" applyFont="1" applyProtection="1">
      <protection locked="0"/>
    </xf>
    <xf numFmtId="0" fontId="4" fillId="0" borderId="0" xfId="0" applyFont="1" applyAlignment="1" applyProtection="1">
      <alignment horizontal="right"/>
      <protection locked="0"/>
    </xf>
    <xf numFmtId="0" fontId="5" fillId="0" borderId="0" xfId="0" applyFont="1"/>
    <xf numFmtId="164" fontId="5" fillId="5" borderId="0" xfId="0" applyNumberFormat="1" applyFont="1" applyFill="1"/>
    <xf numFmtId="0" fontId="7" fillId="0" borderId="0" xfId="0" applyFont="1" applyProtection="1">
      <protection locked="0"/>
    </xf>
    <xf numFmtId="164" fontId="0" fillId="7" borderId="0" xfId="0" applyNumberFormat="1" applyFill="1" applyProtection="1">
      <protection locked="0"/>
    </xf>
    <xf numFmtId="164" fontId="0" fillId="0" borderId="3" xfId="0" applyNumberFormat="1" applyBorder="1"/>
    <xf numFmtId="0" fontId="1" fillId="0" borderId="3" xfId="0" applyFont="1" applyBorder="1" applyAlignment="1" applyProtection="1">
      <alignment wrapText="1"/>
      <protection locked="0"/>
    </xf>
    <xf numFmtId="0" fontId="1" fillId="0" borderId="3" xfId="0" applyFont="1" applyBorder="1" applyProtection="1">
      <protection locked="0"/>
    </xf>
    <xf numFmtId="164" fontId="0" fillId="3" borderId="0" xfId="0" applyNumberFormat="1" applyFill="1"/>
    <xf numFmtId="164" fontId="0" fillId="0" borderId="3" xfId="0" applyNumberFormat="1" applyBorder="1" applyProtection="1">
      <protection locked="0"/>
    </xf>
    <xf numFmtId="164" fontId="1" fillId="4" borderId="0" xfId="0" applyNumberFormat="1" applyFont="1" applyFill="1"/>
    <xf numFmtId="164" fontId="1" fillId="0" borderId="3" xfId="0" applyNumberFormat="1" applyFont="1" applyBorder="1" applyProtection="1">
      <protection locked="0"/>
    </xf>
    <xf numFmtId="0" fontId="0" fillId="0" borderId="3" xfId="0" applyBorder="1" applyProtection="1">
      <protection locked="0"/>
    </xf>
    <xf numFmtId="164" fontId="0" fillId="3" borderId="0" xfId="0" applyNumberFormat="1" applyFill="1" applyProtection="1">
      <protection locked="0"/>
    </xf>
    <xf numFmtId="164" fontId="1" fillId="6" borderId="0" xfId="0" applyNumberFormat="1" applyFont="1" applyFill="1"/>
    <xf numFmtId="164" fontId="0" fillId="7" borderId="2" xfId="0" applyNumberFormat="1" applyFill="1" applyBorder="1" applyProtection="1">
      <protection locked="0"/>
    </xf>
    <xf numFmtId="164" fontId="0" fillId="8" borderId="3" xfId="0" applyNumberFormat="1" applyFill="1" applyBorder="1"/>
    <xf numFmtId="164" fontId="1" fillId="6" borderId="2" xfId="0" applyNumberFormat="1" applyFont="1" applyFill="1" applyBorder="1"/>
    <xf numFmtId="164" fontId="4" fillId="10" borderId="0" xfId="0" applyNumberFormat="1" applyFont="1" applyFill="1"/>
    <xf numFmtId="164" fontId="4" fillId="5" borderId="0" xfId="0" applyNumberFormat="1" applyFont="1" applyFill="1"/>
    <xf numFmtId="166" fontId="5" fillId="0" borderId="4" xfId="0" applyNumberFormat="1" applyFont="1" applyBorder="1" applyProtection="1">
      <protection locked="0"/>
    </xf>
    <xf numFmtId="166" fontId="5" fillId="0" borderId="0" xfId="0" applyNumberFormat="1" applyFont="1" applyProtection="1">
      <protection locked="0"/>
    </xf>
    <xf numFmtId="166" fontId="4" fillId="0" borderId="4" xfId="0" applyNumberFormat="1" applyFont="1" applyBorder="1"/>
    <xf numFmtId="0" fontId="4" fillId="0" borderId="0" xfId="0" applyFont="1"/>
    <xf numFmtId="164" fontId="4" fillId="0" borderId="0" xfId="0" applyNumberFormat="1" applyFont="1"/>
    <xf numFmtId="164" fontId="0" fillId="2" borderId="3" xfId="0" applyNumberFormat="1" applyFill="1" applyBorder="1"/>
    <xf numFmtId="164" fontId="1" fillId="9" borderId="3" xfId="0" applyNumberFormat="1" applyFont="1" applyFill="1" applyBorder="1"/>
    <xf numFmtId="164" fontId="1" fillId="0" borderId="3" xfId="0" applyNumberFormat="1" applyFont="1" applyBorder="1"/>
    <xf numFmtId="166" fontId="1" fillId="0" borderId="4" xfId="0" applyNumberFormat="1" applyFont="1" applyBorder="1" applyAlignment="1" applyProtection="1">
      <alignment horizontal="left"/>
      <protection locked="0"/>
    </xf>
    <xf numFmtId="9" fontId="0" fillId="0" borderId="0" xfId="1" applyFont="1" applyProtection="1">
      <protection locked="0"/>
    </xf>
    <xf numFmtId="0" fontId="9" fillId="0" borderId="0" xfId="0" applyFont="1" applyProtection="1">
      <protection locked="0"/>
    </xf>
    <xf numFmtId="0" fontId="0" fillId="0" borderId="3" xfId="0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12" borderId="2" xfId="0" applyFill="1" applyBorder="1" applyAlignment="1" applyProtection="1">
      <alignment wrapText="1"/>
      <protection locked="0"/>
    </xf>
    <xf numFmtId="166" fontId="0" fillId="0" borderId="0" xfId="0" applyNumberFormat="1" applyProtection="1">
      <protection locked="0"/>
    </xf>
    <xf numFmtId="164" fontId="0" fillId="12" borderId="2" xfId="0" applyNumberFormat="1" applyFill="1" applyBorder="1"/>
    <xf numFmtId="164" fontId="1" fillId="12" borderId="2" xfId="0" applyNumberFormat="1" applyFont="1" applyFill="1" applyBorder="1"/>
    <xf numFmtId="0" fontId="0" fillId="12" borderId="2" xfId="0" applyFill="1" applyBorder="1" applyProtection="1">
      <protection locked="0"/>
    </xf>
    <xf numFmtId="166" fontId="7" fillId="0" borderId="0" xfId="0" applyNumberFormat="1" applyFont="1" applyProtection="1">
      <protection locked="0"/>
    </xf>
    <xf numFmtId="0" fontId="4" fillId="0" borderId="8" xfId="0" applyFont="1" applyBorder="1" applyAlignment="1" applyProtection="1">
      <alignment wrapText="1"/>
      <protection locked="0"/>
    </xf>
    <xf numFmtId="164" fontId="1" fillId="0" borderId="9" xfId="0" applyNumberFormat="1" applyFont="1" applyBorder="1"/>
    <xf numFmtId="0" fontId="1" fillId="0" borderId="9" xfId="0" applyFont="1" applyBorder="1" applyProtection="1">
      <protection locked="0"/>
    </xf>
    <xf numFmtId="164" fontId="1" fillId="12" borderId="10" xfId="0" applyNumberFormat="1" applyFont="1" applyFill="1" applyBorder="1"/>
    <xf numFmtId="0" fontId="1" fillId="11" borderId="11" xfId="0" applyFont="1" applyFill="1" applyBorder="1" applyProtection="1">
      <protection locked="0"/>
    </xf>
    <xf numFmtId="0" fontId="1" fillId="11" borderId="12" xfId="0" applyFont="1" applyFill="1" applyBorder="1" applyProtection="1">
      <protection locked="0"/>
    </xf>
    <xf numFmtId="0" fontId="1" fillId="11" borderId="13" xfId="0" applyFont="1" applyFill="1" applyBorder="1" applyProtection="1">
      <protection locked="0"/>
    </xf>
    <xf numFmtId="0" fontId="1" fillId="11" borderId="14" xfId="0" applyFont="1" applyFill="1" applyBorder="1" applyProtection="1">
      <protection locked="0"/>
    </xf>
    <xf numFmtId="0" fontId="1" fillId="11" borderId="3" xfId="0" applyFont="1" applyFill="1" applyBorder="1" applyProtection="1">
      <protection locked="0"/>
    </xf>
    <xf numFmtId="164" fontId="1" fillId="11" borderId="0" xfId="0" applyNumberFormat="1" applyFont="1" applyFill="1"/>
    <xf numFmtId="0" fontId="1" fillId="11" borderId="0" xfId="0" applyFont="1" applyFill="1" applyProtection="1">
      <protection locked="0"/>
    </xf>
    <xf numFmtId="164" fontId="1" fillId="11" borderId="2" xfId="0" applyNumberFormat="1" applyFont="1" applyFill="1" applyBorder="1"/>
    <xf numFmtId="3" fontId="1" fillId="11" borderId="0" xfId="0" applyNumberFormat="1" applyFont="1" applyFill="1" applyProtection="1"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1" fillId="11" borderId="15" xfId="0" applyFont="1" applyFill="1" applyBorder="1" applyProtection="1">
      <protection locked="0"/>
    </xf>
    <xf numFmtId="164" fontId="1" fillId="11" borderId="16" xfId="0" applyNumberFormat="1" applyFont="1" applyFill="1" applyBorder="1"/>
    <xf numFmtId="0" fontId="1" fillId="11" borderId="16" xfId="0" applyFont="1" applyFill="1" applyBorder="1" applyProtection="1">
      <protection locked="0"/>
    </xf>
    <xf numFmtId="164" fontId="1" fillId="11" borderId="17" xfId="0" applyNumberFormat="1" applyFont="1" applyFill="1" applyBorder="1"/>
    <xf numFmtId="164" fontId="1" fillId="4" borderId="3" xfId="0" applyNumberFormat="1" applyFont="1" applyFill="1" applyBorder="1"/>
    <xf numFmtId="0" fontId="7" fillId="0" borderId="0" xfId="2"/>
    <xf numFmtId="167" fontId="7" fillId="0" borderId="0" xfId="2" applyNumberFormat="1" applyAlignment="1">
      <alignment horizontal="center"/>
    </xf>
    <xf numFmtId="0" fontId="7" fillId="0" borderId="0" xfId="2" applyAlignment="1">
      <alignment horizontal="center"/>
    </xf>
    <xf numFmtId="167" fontId="7" fillId="7" borderId="18" xfId="2" applyNumberFormat="1" applyFill="1" applyBorder="1" applyAlignment="1">
      <alignment horizontal="center"/>
    </xf>
    <xf numFmtId="0" fontId="7" fillId="0" borderId="18" xfId="2" applyBorder="1" applyAlignment="1">
      <alignment horizontal="center"/>
    </xf>
    <xf numFmtId="167" fontId="7" fillId="0" borderId="18" xfId="2" applyNumberFormat="1" applyBorder="1" applyAlignment="1">
      <alignment horizontal="center"/>
    </xf>
    <xf numFmtId="0" fontId="7" fillId="0" borderId="18" xfId="2" applyBorder="1"/>
    <xf numFmtId="0" fontId="7" fillId="0" borderId="0" xfId="2" applyAlignment="1">
      <alignment vertical="center" wrapText="1"/>
    </xf>
    <xf numFmtId="167" fontId="1" fillId="0" borderId="19" xfId="2" applyNumberFormat="1" applyFont="1" applyBorder="1" applyAlignment="1">
      <alignment horizontal="center" vertical="center" wrapText="1"/>
    </xf>
    <xf numFmtId="0" fontId="1" fillId="0" borderId="13" xfId="2" applyFont="1" applyBorder="1" applyAlignment="1">
      <alignment horizontal="center" vertical="center"/>
    </xf>
    <xf numFmtId="167" fontId="1" fillId="0" borderId="13" xfId="2" applyNumberFormat="1" applyFont="1" applyBorder="1" applyAlignment="1">
      <alignment horizontal="center" vertical="center" wrapText="1"/>
    </xf>
    <xf numFmtId="0" fontId="1" fillId="0" borderId="11" xfId="2" applyFont="1" applyBorder="1" applyAlignment="1">
      <alignment horizontal="left" vertical="center"/>
    </xf>
    <xf numFmtId="0" fontId="7" fillId="0" borderId="0" xfId="2" applyAlignment="1">
      <alignment horizontal="left" vertical="center"/>
    </xf>
    <xf numFmtId="0" fontId="7" fillId="0" borderId="0" xfId="2" applyAlignment="1">
      <alignment horizontal="left" vertical="center" wrapText="1"/>
    </xf>
    <xf numFmtId="164" fontId="0" fillId="6" borderId="0" xfId="0" applyNumberFormat="1" applyFill="1" applyProtection="1">
      <protection locked="0"/>
    </xf>
    <xf numFmtId="2" fontId="0" fillId="6" borderId="0" xfId="0" applyNumberFormat="1" applyFill="1" applyProtection="1">
      <protection locked="0"/>
    </xf>
    <xf numFmtId="9" fontId="0" fillId="6" borderId="0" xfId="1" applyFont="1" applyFill="1" applyProtection="1">
      <protection locked="0"/>
    </xf>
    <xf numFmtId="165" fontId="0" fillId="6" borderId="0" xfId="0" applyNumberFormat="1" applyFill="1" applyProtection="1">
      <protection locked="0"/>
    </xf>
    <xf numFmtId="10" fontId="0" fillId="6" borderId="0" xfId="0" applyNumberFormat="1" applyFill="1" applyProtection="1">
      <protection locked="0"/>
    </xf>
    <xf numFmtId="2" fontId="0" fillId="6" borderId="0" xfId="0" applyNumberFormat="1" applyFill="1"/>
    <xf numFmtId="164" fontId="0" fillId="6" borderId="0" xfId="0" applyNumberFormat="1" applyFill="1"/>
    <xf numFmtId="2" fontId="7" fillId="6" borderId="0" xfId="0" applyNumberFormat="1" applyFont="1" applyFill="1"/>
    <xf numFmtId="164" fontId="7" fillId="6" borderId="0" xfId="0" applyNumberFormat="1" applyFont="1" applyFill="1"/>
    <xf numFmtId="9" fontId="0" fillId="0" borderId="0" xfId="1" applyFont="1" applyFill="1" applyProtection="1">
      <protection locked="0"/>
    </xf>
    <xf numFmtId="0" fontId="1" fillId="0" borderId="5" xfId="2" applyFont="1" applyBorder="1" applyAlignment="1">
      <alignment horizontal="left" vertical="center" wrapText="1"/>
    </xf>
    <xf numFmtId="0" fontId="1" fillId="0" borderId="6" xfId="2" applyFont="1" applyBorder="1" applyAlignment="1">
      <alignment horizontal="left" vertical="center" wrapText="1"/>
    </xf>
    <xf numFmtId="0" fontId="1" fillId="0" borderId="7" xfId="2" applyFont="1" applyBorder="1" applyAlignment="1">
      <alignment horizontal="left" vertical="center" wrapText="1"/>
    </xf>
    <xf numFmtId="0" fontId="1" fillId="0" borderId="5" xfId="2" applyFont="1" applyBorder="1" applyAlignment="1">
      <alignment horizontal="center"/>
    </xf>
    <xf numFmtId="0" fontId="1" fillId="0" borderId="6" xfId="2" applyFont="1" applyBorder="1" applyAlignment="1">
      <alignment horizontal="center"/>
    </xf>
    <xf numFmtId="0" fontId="1" fillId="0" borderId="7" xfId="2" applyFont="1" applyBorder="1" applyAlignment="1">
      <alignment horizontal="center"/>
    </xf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1" fillId="11" borderId="5" xfId="0" applyFont="1" applyFill="1" applyBorder="1" applyAlignment="1" applyProtection="1">
      <alignment horizontal="center"/>
      <protection locked="0"/>
    </xf>
    <xf numFmtId="0" fontId="0" fillId="11" borderId="6" xfId="0" applyFill="1" applyBorder="1" applyAlignment="1" applyProtection="1">
      <alignment horizontal="center"/>
      <protection locked="0"/>
    </xf>
    <xf numFmtId="0" fontId="0" fillId="11" borderId="7" xfId="0" applyFill="1" applyBorder="1" applyAlignment="1" applyProtection="1">
      <alignment horizontal="center"/>
      <protection locked="0"/>
    </xf>
    <xf numFmtId="0" fontId="5" fillId="5" borderId="0" xfId="0" applyFont="1" applyFill="1" applyAlignment="1" applyProtection="1">
      <alignment horizontal="left"/>
      <protection locked="0"/>
    </xf>
    <xf numFmtId="0" fontId="7" fillId="5" borderId="0" xfId="0" applyFont="1" applyFill="1" applyAlignment="1">
      <alignment horizontal="left"/>
    </xf>
    <xf numFmtId="0" fontId="5" fillId="0" borderId="0" xfId="0" applyFont="1" applyAlignment="1" applyProtection="1">
      <alignment horizontal="right"/>
      <protection locked="0"/>
    </xf>
    <xf numFmtId="0" fontId="5" fillId="0" borderId="0" xfId="0" applyFont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Protection="1">
      <protection locked="0"/>
    </xf>
  </cellXfs>
  <cellStyles count="3">
    <cellStyle name="Normal" xfId="0" builtinId="0"/>
    <cellStyle name="Normal 2" xfId="2" xr:uid="{E107874C-11CA-4F7A-8E28-99F0B0ADE8BB}"/>
    <cellStyle name="Percent" xfId="1" builtinId="5"/>
  </cellStyles>
  <dxfs count="0"/>
  <tableStyles count="0" defaultTableStyle="TableStyleMedium2" defaultPivotStyle="PivotStyleLight16"/>
  <colors>
    <mruColors>
      <color rgb="FFFFFFCC"/>
      <color rgb="FF9999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BA0FF-B899-4C1F-A9D9-1C1CD8864B8D}">
  <dimension ref="A1:E42"/>
  <sheetViews>
    <sheetView tabSelected="1" workbookViewId="0">
      <selection activeCell="E13" sqref="E13"/>
    </sheetView>
  </sheetViews>
  <sheetFormatPr defaultColWidth="8.85546875" defaultRowHeight="12.75" x14ac:dyDescent="0.2"/>
  <cols>
    <col min="1" max="1" width="21" style="95" customWidth="1"/>
    <col min="2" max="2" width="19.42578125" style="96" customWidth="1"/>
    <col min="3" max="3" width="10.42578125" style="97" customWidth="1"/>
    <col min="4" max="4" width="30.42578125" style="96" customWidth="1"/>
    <col min="5" max="5" width="38.85546875" style="95" customWidth="1"/>
    <col min="6" max="6" width="8.85546875" style="95"/>
    <col min="7" max="7" width="9.140625" style="95" customWidth="1"/>
    <col min="8" max="16384" width="8.85546875" style="95"/>
  </cols>
  <sheetData>
    <row r="1" spans="1:5" ht="13.5" thickBot="1" x14ac:dyDescent="0.25">
      <c r="A1" s="122" t="s">
        <v>123</v>
      </c>
      <c r="B1" s="123"/>
      <c r="C1" s="123"/>
      <c r="D1" s="124"/>
    </row>
    <row r="2" spans="1:5" s="107" customFormat="1" ht="46.5" customHeight="1" x14ac:dyDescent="0.2">
      <c r="A2" s="106" t="s">
        <v>119</v>
      </c>
      <c r="B2" s="105" t="s">
        <v>122</v>
      </c>
      <c r="C2" s="104" t="s">
        <v>117</v>
      </c>
      <c r="D2" s="103" t="s">
        <v>116</v>
      </c>
      <c r="E2" s="108" t="s">
        <v>121</v>
      </c>
    </row>
    <row r="3" spans="1:5" x14ac:dyDescent="0.2">
      <c r="A3" s="101" t="s">
        <v>114</v>
      </c>
      <c r="B3" s="100">
        <v>100430</v>
      </c>
      <c r="C3" s="99">
        <v>0.83</v>
      </c>
      <c r="D3" s="98">
        <f t="shared" ref="D3:D20" si="0">IFERROR(B3/C3,0)</f>
        <v>121000</v>
      </c>
    </row>
    <row r="4" spans="1:5" x14ac:dyDescent="0.2">
      <c r="A4" s="101" t="s">
        <v>125</v>
      </c>
      <c r="B4" s="100">
        <v>40000</v>
      </c>
      <c r="C4" s="99">
        <v>0.2</v>
      </c>
      <c r="D4" s="98">
        <f t="shared" si="0"/>
        <v>200000</v>
      </c>
    </row>
    <row r="5" spans="1:5" x14ac:dyDescent="0.2">
      <c r="A5" s="101"/>
      <c r="B5" s="100"/>
      <c r="C5" s="99"/>
      <c r="D5" s="98">
        <f t="shared" si="0"/>
        <v>0</v>
      </c>
    </row>
    <row r="6" spans="1:5" x14ac:dyDescent="0.2">
      <c r="A6" s="101"/>
      <c r="B6" s="100"/>
      <c r="C6" s="99"/>
      <c r="D6" s="98">
        <f t="shared" si="0"/>
        <v>0</v>
      </c>
    </row>
    <row r="7" spans="1:5" x14ac:dyDescent="0.2">
      <c r="A7" s="101"/>
      <c r="B7" s="100"/>
      <c r="C7" s="99"/>
      <c r="D7" s="98">
        <f t="shared" si="0"/>
        <v>0</v>
      </c>
    </row>
    <row r="8" spans="1:5" x14ac:dyDescent="0.2">
      <c r="A8" s="101"/>
      <c r="B8" s="100"/>
      <c r="C8" s="99"/>
      <c r="D8" s="98">
        <f t="shared" si="0"/>
        <v>0</v>
      </c>
    </row>
    <row r="9" spans="1:5" x14ac:dyDescent="0.2">
      <c r="A9" s="101"/>
      <c r="B9" s="100"/>
      <c r="C9" s="99"/>
      <c r="D9" s="98">
        <f t="shared" si="0"/>
        <v>0</v>
      </c>
    </row>
    <row r="10" spans="1:5" x14ac:dyDescent="0.2">
      <c r="A10" s="101"/>
      <c r="B10" s="100"/>
      <c r="C10" s="99"/>
      <c r="D10" s="98">
        <f t="shared" si="0"/>
        <v>0</v>
      </c>
    </row>
    <row r="11" spans="1:5" x14ac:dyDescent="0.2">
      <c r="A11" s="101"/>
      <c r="B11" s="100"/>
      <c r="C11" s="99"/>
      <c r="D11" s="98">
        <f t="shared" si="0"/>
        <v>0</v>
      </c>
    </row>
    <row r="12" spans="1:5" x14ac:dyDescent="0.2">
      <c r="A12" s="101"/>
      <c r="B12" s="100"/>
      <c r="C12" s="99"/>
      <c r="D12" s="98">
        <f t="shared" si="0"/>
        <v>0</v>
      </c>
    </row>
    <row r="13" spans="1:5" x14ac:dyDescent="0.2">
      <c r="A13" s="101"/>
      <c r="B13" s="100"/>
      <c r="C13" s="99"/>
      <c r="D13" s="98">
        <f t="shared" si="0"/>
        <v>0</v>
      </c>
    </row>
    <row r="14" spans="1:5" x14ac:dyDescent="0.2">
      <c r="A14" s="101"/>
      <c r="B14" s="100"/>
      <c r="C14" s="99"/>
      <c r="D14" s="98">
        <f t="shared" si="0"/>
        <v>0</v>
      </c>
    </row>
    <row r="15" spans="1:5" x14ac:dyDescent="0.2">
      <c r="A15" s="101"/>
      <c r="B15" s="100"/>
      <c r="C15" s="99"/>
      <c r="D15" s="98">
        <f t="shared" si="0"/>
        <v>0</v>
      </c>
    </row>
    <row r="16" spans="1:5" x14ac:dyDescent="0.2">
      <c r="A16" s="101"/>
      <c r="B16" s="100"/>
      <c r="C16" s="99"/>
      <c r="D16" s="98">
        <f t="shared" si="0"/>
        <v>0</v>
      </c>
    </row>
    <row r="17" spans="1:5" x14ac:dyDescent="0.2">
      <c r="A17" s="101"/>
      <c r="B17" s="100"/>
      <c r="C17" s="99"/>
      <c r="D17" s="98">
        <f t="shared" si="0"/>
        <v>0</v>
      </c>
    </row>
    <row r="18" spans="1:5" x14ac:dyDescent="0.2">
      <c r="A18" s="101"/>
      <c r="B18" s="100"/>
      <c r="C18" s="99"/>
      <c r="D18" s="98">
        <f t="shared" si="0"/>
        <v>0</v>
      </c>
    </row>
    <row r="19" spans="1:5" x14ac:dyDescent="0.2">
      <c r="A19" s="101"/>
      <c r="B19" s="100"/>
      <c r="C19" s="99"/>
      <c r="D19" s="98">
        <f t="shared" si="0"/>
        <v>0</v>
      </c>
    </row>
    <row r="20" spans="1:5" x14ac:dyDescent="0.2">
      <c r="A20" s="101"/>
      <c r="B20" s="100"/>
      <c r="C20" s="99"/>
      <c r="D20" s="98">
        <f t="shared" si="0"/>
        <v>0</v>
      </c>
    </row>
    <row r="22" spans="1:5" ht="13.5" thickBot="1" x14ac:dyDescent="0.25"/>
    <row r="23" spans="1:5" ht="33" customHeight="1" thickBot="1" x14ac:dyDescent="0.25">
      <c r="A23" s="119" t="s">
        <v>120</v>
      </c>
      <c r="B23" s="120"/>
      <c r="C23" s="120"/>
      <c r="D23" s="121"/>
    </row>
    <row r="24" spans="1:5" ht="51" x14ac:dyDescent="0.2">
      <c r="A24" s="106" t="s">
        <v>119</v>
      </c>
      <c r="B24" s="105" t="s">
        <v>118</v>
      </c>
      <c r="C24" s="104" t="s">
        <v>117</v>
      </c>
      <c r="D24" s="103" t="s">
        <v>116</v>
      </c>
      <c r="E24" s="102" t="s">
        <v>115</v>
      </c>
    </row>
    <row r="25" spans="1:5" x14ac:dyDescent="0.2">
      <c r="A25" s="101" t="s">
        <v>114</v>
      </c>
      <c r="B25" s="100">
        <v>212100</v>
      </c>
      <c r="C25" s="99">
        <v>0.9</v>
      </c>
      <c r="D25" s="98">
        <f t="shared" ref="D25:D38" si="1">B25*C25</f>
        <v>190890</v>
      </c>
    </row>
    <row r="26" spans="1:5" x14ac:dyDescent="0.2">
      <c r="A26" s="101"/>
      <c r="B26" s="100">
        <v>212100</v>
      </c>
      <c r="C26" s="99">
        <v>0.8</v>
      </c>
      <c r="D26" s="98">
        <f t="shared" si="1"/>
        <v>169680</v>
      </c>
    </row>
    <row r="27" spans="1:5" x14ac:dyDescent="0.2">
      <c r="A27" s="101"/>
      <c r="B27" s="100">
        <v>212100</v>
      </c>
      <c r="C27" s="99">
        <v>0.7</v>
      </c>
      <c r="D27" s="98">
        <f t="shared" si="1"/>
        <v>148470</v>
      </c>
    </row>
    <row r="28" spans="1:5" x14ac:dyDescent="0.2">
      <c r="A28" s="101"/>
      <c r="B28" s="100">
        <v>212100</v>
      </c>
      <c r="C28" s="99">
        <v>0.6</v>
      </c>
      <c r="D28" s="98">
        <f t="shared" si="1"/>
        <v>127260</v>
      </c>
    </row>
    <row r="29" spans="1:5" x14ac:dyDescent="0.2">
      <c r="A29" s="101"/>
      <c r="B29" s="100">
        <v>212100</v>
      </c>
      <c r="C29" s="99">
        <v>0.5</v>
      </c>
      <c r="D29" s="98">
        <f t="shared" si="1"/>
        <v>106050</v>
      </c>
    </row>
    <row r="30" spans="1:5" x14ac:dyDescent="0.2">
      <c r="A30" s="101"/>
      <c r="B30" s="100"/>
      <c r="C30" s="99"/>
      <c r="D30" s="98">
        <f t="shared" si="1"/>
        <v>0</v>
      </c>
    </row>
    <row r="31" spans="1:5" x14ac:dyDescent="0.2">
      <c r="A31" s="101"/>
      <c r="B31" s="100"/>
      <c r="C31" s="99"/>
      <c r="D31" s="98">
        <f t="shared" si="1"/>
        <v>0</v>
      </c>
    </row>
    <row r="32" spans="1:5" x14ac:dyDescent="0.2">
      <c r="A32" s="101"/>
      <c r="B32" s="100"/>
      <c r="C32" s="99"/>
      <c r="D32" s="98">
        <f t="shared" si="1"/>
        <v>0</v>
      </c>
    </row>
    <row r="33" spans="1:4" x14ac:dyDescent="0.2">
      <c r="A33" s="101"/>
      <c r="B33" s="100"/>
      <c r="C33" s="99"/>
      <c r="D33" s="98">
        <f t="shared" si="1"/>
        <v>0</v>
      </c>
    </row>
    <row r="34" spans="1:4" x14ac:dyDescent="0.2">
      <c r="A34" s="101"/>
      <c r="B34" s="100"/>
      <c r="C34" s="99"/>
      <c r="D34" s="98">
        <f t="shared" si="1"/>
        <v>0</v>
      </c>
    </row>
    <row r="35" spans="1:4" x14ac:dyDescent="0.2">
      <c r="A35" s="101"/>
      <c r="B35" s="100"/>
      <c r="C35" s="99"/>
      <c r="D35" s="98">
        <f t="shared" si="1"/>
        <v>0</v>
      </c>
    </row>
    <row r="36" spans="1:4" x14ac:dyDescent="0.2">
      <c r="A36" s="101"/>
      <c r="B36" s="100"/>
      <c r="C36" s="99"/>
      <c r="D36" s="98">
        <f t="shared" si="1"/>
        <v>0</v>
      </c>
    </row>
    <row r="37" spans="1:4" x14ac:dyDescent="0.2">
      <c r="A37" s="101"/>
      <c r="B37" s="100"/>
      <c r="C37" s="99"/>
      <c r="D37" s="98">
        <f t="shared" si="1"/>
        <v>0</v>
      </c>
    </row>
    <row r="38" spans="1:4" x14ac:dyDescent="0.2">
      <c r="A38" s="101"/>
      <c r="B38" s="100"/>
      <c r="C38" s="99"/>
      <c r="D38" s="98">
        <f t="shared" si="1"/>
        <v>0</v>
      </c>
    </row>
    <row r="39" spans="1:4" x14ac:dyDescent="0.2">
      <c r="A39" s="101"/>
      <c r="B39" s="100"/>
      <c r="C39" s="99"/>
      <c r="D39" s="98">
        <f>IFERROR(B39/C39,0)</f>
        <v>0</v>
      </c>
    </row>
    <row r="40" spans="1:4" x14ac:dyDescent="0.2">
      <c r="A40" s="101"/>
      <c r="B40" s="100"/>
      <c r="C40" s="99"/>
      <c r="D40" s="98">
        <f>IFERROR(B40/C40,0)</f>
        <v>0</v>
      </c>
    </row>
    <row r="41" spans="1:4" x14ac:dyDescent="0.2">
      <c r="A41" s="101"/>
      <c r="B41" s="100"/>
      <c r="C41" s="99"/>
      <c r="D41" s="98">
        <f>IFERROR(B41/C41,0)</f>
        <v>0</v>
      </c>
    </row>
    <row r="42" spans="1:4" x14ac:dyDescent="0.2">
      <c r="A42" s="101"/>
      <c r="B42" s="100"/>
      <c r="C42" s="99"/>
      <c r="D42" s="98">
        <f>B42*C42</f>
        <v>0</v>
      </c>
    </row>
  </sheetData>
  <mergeCells count="2">
    <mergeCell ref="A23:D23"/>
    <mergeCell ref="A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91"/>
  <sheetViews>
    <sheetView zoomScale="90" zoomScaleNormal="90" workbookViewId="0">
      <selection activeCell="A10" sqref="A10"/>
    </sheetView>
  </sheetViews>
  <sheetFormatPr defaultColWidth="9.140625" defaultRowHeight="12.75" x14ac:dyDescent="0.2"/>
  <cols>
    <col min="1" max="1" width="15.28515625" style="2" customWidth="1"/>
    <col min="2" max="2" width="16.140625" style="2" customWidth="1"/>
    <col min="3" max="3" width="12" style="2" customWidth="1"/>
    <col min="4" max="6" width="8.5703125" style="2" customWidth="1"/>
    <col min="7" max="7" width="10.42578125" style="2" customWidth="1"/>
    <col min="8" max="8" width="9.42578125" style="2" customWidth="1"/>
    <col min="9" max="9" width="13.42578125" style="2" customWidth="1"/>
    <col min="10" max="10" width="11" style="2" customWidth="1"/>
    <col min="11" max="11" width="11.42578125" style="2" customWidth="1"/>
    <col min="12" max="12" width="10.42578125" style="2" customWidth="1"/>
    <col min="13" max="13" width="8.5703125" style="2" customWidth="1"/>
    <col min="14" max="14" width="13.5703125" style="2" bestFit="1" customWidth="1"/>
    <col min="15" max="15" width="12.5703125" style="2" customWidth="1"/>
    <col min="16" max="16" width="9.140625" style="2" customWidth="1"/>
    <col min="17" max="18" width="10.42578125" style="2" customWidth="1"/>
    <col min="19" max="19" width="8.5703125" style="2" customWidth="1"/>
    <col min="20" max="20" width="9" style="2" customWidth="1"/>
    <col min="21" max="21" width="13.140625" style="2" customWidth="1"/>
    <col min="22" max="24" width="10.42578125" style="2" customWidth="1"/>
    <col min="25" max="25" width="8.5703125" style="2" customWidth="1"/>
    <col min="26" max="26" width="9.140625" style="2" customWidth="1"/>
    <col min="27" max="27" width="11.42578125" style="2" customWidth="1"/>
    <col min="28" max="30" width="10.42578125" style="2" customWidth="1"/>
    <col min="31" max="31" width="9.42578125" style="2" customWidth="1"/>
    <col min="32" max="32" width="9.140625" style="2" customWidth="1"/>
    <col min="33" max="33" width="11.42578125" style="2" customWidth="1"/>
    <col min="34" max="35" width="10.42578125" style="2" customWidth="1"/>
    <col min="36" max="36" width="12.5703125" style="2" customWidth="1"/>
    <col min="37" max="41" width="9.140625" style="2"/>
    <col min="42" max="42" width="11.140625" style="2" customWidth="1"/>
    <col min="43" max="16384" width="9.140625" style="2"/>
  </cols>
  <sheetData>
    <row r="1" spans="1:45" x14ac:dyDescent="0.2">
      <c r="A1" s="125" t="s">
        <v>0</v>
      </c>
      <c r="B1" s="125"/>
      <c r="C1" s="21" t="s">
        <v>124</v>
      </c>
      <c r="D1" s="1"/>
      <c r="E1" s="1"/>
      <c r="F1" s="1"/>
      <c r="G1" s="1"/>
      <c r="I1" s="1"/>
      <c r="K1" s="22"/>
    </row>
    <row r="2" spans="1:45" ht="13.5" thickBot="1" x14ac:dyDescent="0.25">
      <c r="A2" s="125" t="s">
        <v>100</v>
      </c>
      <c r="B2" s="125"/>
      <c r="C2" s="21" t="s">
        <v>126</v>
      </c>
      <c r="D2" s="1"/>
      <c r="E2" s="1"/>
      <c r="F2" s="1"/>
      <c r="G2" s="1"/>
      <c r="K2" s="22"/>
    </row>
    <row r="3" spans="1:45" ht="13.5" thickBot="1" x14ac:dyDescent="0.25">
      <c r="A3" s="125" t="s">
        <v>1</v>
      </c>
      <c r="B3" s="126"/>
      <c r="C3" s="64">
        <v>0.45</v>
      </c>
      <c r="D3" s="3"/>
      <c r="E3" s="1"/>
      <c r="F3" s="1"/>
      <c r="G3" s="1"/>
      <c r="K3" s="22"/>
    </row>
    <row r="4" spans="1:45" ht="13.5" thickBot="1" x14ac:dyDescent="0.25">
      <c r="A4" s="1"/>
      <c r="B4" s="1"/>
      <c r="C4" s="1"/>
      <c r="D4" s="1"/>
      <c r="E4" s="1"/>
      <c r="F4" s="1"/>
      <c r="G4" s="1"/>
      <c r="H4" s="1"/>
      <c r="I4" s="1" t="s">
        <v>22</v>
      </c>
      <c r="J4" s="1" t="s">
        <v>22</v>
      </c>
      <c r="K4" s="1" t="s">
        <v>22</v>
      </c>
      <c r="L4" s="43" t="s">
        <v>23</v>
      </c>
      <c r="M4" s="1" t="s">
        <v>23</v>
      </c>
      <c r="N4" s="1" t="s">
        <v>23</v>
      </c>
      <c r="O4" s="1" t="s">
        <v>23</v>
      </c>
      <c r="P4" s="1" t="s">
        <v>23</v>
      </c>
      <c r="Q4" s="24" t="s">
        <v>23</v>
      </c>
      <c r="R4" s="1" t="s">
        <v>59</v>
      </c>
      <c r="S4" s="1" t="s">
        <v>59</v>
      </c>
      <c r="T4" s="1" t="s">
        <v>59</v>
      </c>
      <c r="U4" s="1" t="s">
        <v>59</v>
      </c>
      <c r="V4" s="1" t="s">
        <v>59</v>
      </c>
      <c r="W4" s="24" t="s">
        <v>59</v>
      </c>
      <c r="X4" s="1" t="s">
        <v>60</v>
      </c>
      <c r="Y4" s="1" t="s">
        <v>60</v>
      </c>
      <c r="Z4" s="1" t="s">
        <v>60</v>
      </c>
      <c r="AA4" s="1" t="s">
        <v>60</v>
      </c>
      <c r="AB4" s="1" t="s">
        <v>60</v>
      </c>
      <c r="AC4" s="24" t="s">
        <v>60</v>
      </c>
      <c r="AD4" s="1" t="s">
        <v>61</v>
      </c>
      <c r="AE4" s="1" t="s">
        <v>61</v>
      </c>
      <c r="AF4" s="1" t="s">
        <v>61</v>
      </c>
      <c r="AG4" s="1" t="s">
        <v>61</v>
      </c>
      <c r="AH4" s="1" t="s">
        <v>61</v>
      </c>
      <c r="AI4" s="24" t="s">
        <v>61</v>
      </c>
      <c r="AJ4" s="43" t="s">
        <v>3</v>
      </c>
      <c r="AK4" s="127" t="s">
        <v>105</v>
      </c>
      <c r="AL4" s="128"/>
      <c r="AM4" s="128"/>
      <c r="AN4" s="128"/>
      <c r="AO4" s="128"/>
      <c r="AP4" s="128"/>
      <c r="AQ4" s="128"/>
      <c r="AR4" s="128"/>
      <c r="AS4" s="129"/>
    </row>
    <row r="5" spans="1:45" ht="51" x14ac:dyDescent="0.2">
      <c r="A5" s="1" t="s">
        <v>48</v>
      </c>
      <c r="B5" s="1"/>
      <c r="C5" s="4" t="s">
        <v>38</v>
      </c>
      <c r="D5" s="4" t="s">
        <v>102</v>
      </c>
      <c r="E5" s="4" t="s">
        <v>39</v>
      </c>
      <c r="F5" s="1" t="s">
        <v>27</v>
      </c>
      <c r="G5" s="4" t="s">
        <v>41</v>
      </c>
      <c r="H5" s="4" t="s">
        <v>42</v>
      </c>
      <c r="I5" s="4" t="s">
        <v>43</v>
      </c>
      <c r="J5" s="4" t="s">
        <v>44</v>
      </c>
      <c r="K5" s="4" t="s">
        <v>2</v>
      </c>
      <c r="L5" s="42" t="s">
        <v>38</v>
      </c>
      <c r="M5" s="4" t="s">
        <v>41</v>
      </c>
      <c r="N5" s="4" t="s">
        <v>42</v>
      </c>
      <c r="O5" s="4" t="s">
        <v>43</v>
      </c>
      <c r="P5" s="4" t="s">
        <v>44</v>
      </c>
      <c r="Q5" s="25" t="s">
        <v>2</v>
      </c>
      <c r="R5" s="4" t="s">
        <v>38</v>
      </c>
      <c r="S5" s="4" t="s">
        <v>41</v>
      </c>
      <c r="T5" s="4" t="s">
        <v>42</v>
      </c>
      <c r="U5" s="4" t="s">
        <v>43</v>
      </c>
      <c r="V5" s="4" t="s">
        <v>44</v>
      </c>
      <c r="W5" s="25" t="s">
        <v>2</v>
      </c>
      <c r="X5" s="4" t="s">
        <v>38</v>
      </c>
      <c r="Y5" s="4" t="s">
        <v>41</v>
      </c>
      <c r="Z5" s="4" t="s">
        <v>42</v>
      </c>
      <c r="AA5" s="4" t="s">
        <v>43</v>
      </c>
      <c r="AB5" s="4" t="s">
        <v>44</v>
      </c>
      <c r="AC5" s="25" t="s">
        <v>2</v>
      </c>
      <c r="AD5" s="4" t="s">
        <v>38</v>
      </c>
      <c r="AE5" s="4" t="s">
        <v>41</v>
      </c>
      <c r="AF5" s="4" t="s">
        <v>42</v>
      </c>
      <c r="AG5" s="4" t="s">
        <v>43</v>
      </c>
      <c r="AH5" s="4" t="s">
        <v>44</v>
      </c>
      <c r="AI5" s="25" t="s">
        <v>2</v>
      </c>
      <c r="AJ5" s="43"/>
      <c r="AK5" s="67" t="s">
        <v>38</v>
      </c>
      <c r="AL5" s="68" t="s">
        <v>41</v>
      </c>
      <c r="AM5" s="68" t="s">
        <v>42</v>
      </c>
      <c r="AN5" s="68" t="s">
        <v>106</v>
      </c>
      <c r="AO5" s="68" t="s">
        <v>107</v>
      </c>
      <c r="AP5" s="68" t="s">
        <v>44</v>
      </c>
      <c r="AQ5" s="68" t="s">
        <v>108</v>
      </c>
      <c r="AR5" s="68" t="s">
        <v>109</v>
      </c>
      <c r="AS5" s="69" t="s">
        <v>2</v>
      </c>
    </row>
    <row r="6" spans="1:45" x14ac:dyDescent="0.2">
      <c r="A6" s="39" t="s">
        <v>124</v>
      </c>
      <c r="B6" s="2" t="s">
        <v>127</v>
      </c>
      <c r="C6" s="109">
        <v>121000</v>
      </c>
      <c r="D6" s="110">
        <v>1</v>
      </c>
      <c r="E6" s="111"/>
      <c r="F6" s="112">
        <v>0.192</v>
      </c>
      <c r="G6" s="113">
        <v>0.2</v>
      </c>
      <c r="H6" s="114">
        <f t="shared" ref="H6:H10" si="0">D6*G6*12</f>
        <v>2.4000000000000004</v>
      </c>
      <c r="I6" s="115">
        <f t="shared" ref="I6:I10" si="1">ROUND(C6*G6,0)</f>
        <v>24200</v>
      </c>
      <c r="J6" s="115">
        <f t="shared" ref="J6:J10" si="2">ROUND(I6*F6,0)</f>
        <v>4646</v>
      </c>
      <c r="K6" s="115">
        <f t="shared" ref="K6:K10" si="3">SUM(I6:J6)</f>
        <v>28846</v>
      </c>
      <c r="L6" s="45">
        <f t="shared" ref="L6:L10" si="4">ROUND(C6*E6,0)+C6</f>
        <v>121000</v>
      </c>
      <c r="M6" s="7"/>
      <c r="N6" s="14">
        <f t="shared" ref="N6:N10" si="5">D6*M6*12</f>
        <v>0</v>
      </c>
      <c r="O6" s="15">
        <f t="shared" ref="O6:O10" si="6">ROUND(L6*M6,0)</f>
        <v>0</v>
      </c>
      <c r="P6" s="15">
        <f t="shared" ref="P6:P10" si="7">ROUND(O6*F6,0)</f>
        <v>0</v>
      </c>
      <c r="Q6" s="26">
        <f t="shared" ref="Q6:Q10" si="8">SUM(O6:P6)</f>
        <v>0</v>
      </c>
      <c r="R6" s="5">
        <f t="shared" ref="R6:R10" si="9">ROUND(L6*E6,0)+L6</f>
        <v>121000</v>
      </c>
      <c r="S6" s="7"/>
      <c r="T6" s="14">
        <f t="shared" ref="T6:T10" si="10">D6*S6*12</f>
        <v>0</v>
      </c>
      <c r="U6" s="15">
        <f t="shared" ref="U6:U10" si="11">ROUND(R6*S6,0)</f>
        <v>0</v>
      </c>
      <c r="V6" s="15">
        <f t="shared" ref="V6:V10" si="12">ROUND(U6*F6,0)</f>
        <v>0</v>
      </c>
      <c r="W6" s="26">
        <f t="shared" ref="W6:W10" si="13">SUM(U6:V6)</f>
        <v>0</v>
      </c>
      <c r="X6" s="5">
        <f t="shared" ref="X6:X10" si="14">ROUND(R6*E6,0)+R6</f>
        <v>121000</v>
      </c>
      <c r="Y6" s="7">
        <v>0</v>
      </c>
      <c r="Z6" s="14">
        <f t="shared" ref="Z6:Z10" si="15">D6*Y6*12</f>
        <v>0</v>
      </c>
      <c r="AA6" s="15">
        <f t="shared" ref="AA6:AA10" si="16">ROUND(X6*Y6,0)</f>
        <v>0</v>
      </c>
      <c r="AB6" s="15">
        <f t="shared" ref="AB6:AB10" si="17">ROUND(AA6*F6,0)</f>
        <v>0</v>
      </c>
      <c r="AC6" s="26">
        <f t="shared" ref="AC6:AC10" si="18">AA6+AB6</f>
        <v>0</v>
      </c>
      <c r="AD6" s="5">
        <f t="shared" ref="AD6:AD10" si="19">ROUND(X6*E6,0)+X6</f>
        <v>121000</v>
      </c>
      <c r="AE6" s="7">
        <v>0</v>
      </c>
      <c r="AF6" s="14">
        <f t="shared" ref="AF6:AF10" si="20">D6*AE6*12</f>
        <v>0</v>
      </c>
      <c r="AG6" s="15">
        <f t="shared" ref="AG6:AG10" si="21">ROUND(AD6*AE6,0)</f>
        <v>0</v>
      </c>
      <c r="AH6" s="15">
        <f t="shared" ref="AH6:AH10" si="22">ROUND(AG6*F6,0)</f>
        <v>0</v>
      </c>
      <c r="AI6" s="26">
        <f t="shared" ref="AI6:AI10" si="23">AG6+AH6</f>
        <v>0</v>
      </c>
      <c r="AJ6" s="61">
        <f t="shared" ref="AJ6:AJ10" si="24">K6+Q6+W6+AC6+AI6</f>
        <v>28846</v>
      </c>
      <c r="AK6" s="45">
        <f t="shared" ref="AK6:AK7" si="25">C6</f>
        <v>121000</v>
      </c>
      <c r="AL6" s="7"/>
      <c r="AM6">
        <f>D6*AL6*12</f>
        <v>0</v>
      </c>
      <c r="AN6" s="15">
        <f t="shared" ref="AN6:AN10" si="26">ROUND(AK6*AL6,0)</f>
        <v>0</v>
      </c>
      <c r="AO6" s="70">
        <v>0</v>
      </c>
      <c r="AP6" s="15">
        <f t="shared" ref="AP6:AP10" si="27">AN6*AO6</f>
        <v>0</v>
      </c>
      <c r="AQ6" s="15">
        <f t="shared" ref="AQ6:AQ10" si="28">SUM(AN6:AP6)</f>
        <v>0</v>
      </c>
      <c r="AR6" s="2">
        <v>0</v>
      </c>
      <c r="AS6" s="71">
        <f t="shared" ref="AS6:AS24" si="29">AR6*AQ6</f>
        <v>0</v>
      </c>
    </row>
    <row r="7" spans="1:45" x14ac:dyDescent="0.2">
      <c r="A7" s="2" t="s">
        <v>125</v>
      </c>
      <c r="B7" s="2" t="s">
        <v>127</v>
      </c>
      <c r="C7" s="109">
        <v>200000</v>
      </c>
      <c r="D7" s="110">
        <v>1</v>
      </c>
      <c r="E7" s="111"/>
      <c r="F7" s="112">
        <v>0.192</v>
      </c>
      <c r="G7" s="113">
        <v>0.1</v>
      </c>
      <c r="H7" s="116">
        <f t="shared" si="0"/>
        <v>1.2000000000000002</v>
      </c>
      <c r="I7" s="117">
        <f t="shared" si="1"/>
        <v>20000</v>
      </c>
      <c r="J7" s="115">
        <f t="shared" si="2"/>
        <v>3840</v>
      </c>
      <c r="K7" s="115">
        <f t="shared" si="3"/>
        <v>23840</v>
      </c>
      <c r="L7" s="45">
        <f t="shared" si="4"/>
        <v>200000</v>
      </c>
      <c r="M7" s="7"/>
      <c r="N7" s="14">
        <f t="shared" si="5"/>
        <v>0</v>
      </c>
      <c r="O7" s="15">
        <f t="shared" si="6"/>
        <v>0</v>
      </c>
      <c r="P7" s="15">
        <f t="shared" si="7"/>
        <v>0</v>
      </c>
      <c r="Q7" s="26">
        <f t="shared" si="8"/>
        <v>0</v>
      </c>
      <c r="R7" s="5">
        <f t="shared" si="9"/>
        <v>200000</v>
      </c>
      <c r="S7" s="7"/>
      <c r="T7" s="14">
        <f t="shared" si="10"/>
        <v>0</v>
      </c>
      <c r="U7" s="15">
        <f t="shared" si="11"/>
        <v>0</v>
      </c>
      <c r="V7" s="15">
        <f t="shared" si="12"/>
        <v>0</v>
      </c>
      <c r="W7" s="26">
        <f t="shared" si="13"/>
        <v>0</v>
      </c>
      <c r="X7" s="5">
        <f t="shared" si="14"/>
        <v>200000</v>
      </c>
      <c r="Y7" s="7">
        <v>0</v>
      </c>
      <c r="Z7" s="14">
        <f t="shared" si="15"/>
        <v>0</v>
      </c>
      <c r="AA7" s="15">
        <f t="shared" si="16"/>
        <v>0</v>
      </c>
      <c r="AB7" s="15">
        <f t="shared" si="17"/>
        <v>0</v>
      </c>
      <c r="AC7" s="26">
        <f t="shared" si="18"/>
        <v>0</v>
      </c>
      <c r="AD7" s="5">
        <f t="shared" si="19"/>
        <v>200000</v>
      </c>
      <c r="AE7" s="7">
        <v>0</v>
      </c>
      <c r="AF7" s="14">
        <f t="shared" si="20"/>
        <v>0</v>
      </c>
      <c r="AG7" s="15">
        <f t="shared" si="21"/>
        <v>0</v>
      </c>
      <c r="AH7" s="15">
        <f t="shared" si="22"/>
        <v>0</v>
      </c>
      <c r="AI7" s="26">
        <f t="shared" si="23"/>
        <v>0</v>
      </c>
      <c r="AJ7" s="61">
        <f t="shared" si="24"/>
        <v>23840</v>
      </c>
      <c r="AK7" s="45">
        <f t="shared" si="25"/>
        <v>200000</v>
      </c>
      <c r="AL7" s="7">
        <v>0</v>
      </c>
      <c r="AM7">
        <f t="shared" ref="AM7:AM10" si="30">D7*AL7*12</f>
        <v>0</v>
      </c>
      <c r="AN7" s="15">
        <f t="shared" si="26"/>
        <v>0</v>
      </c>
      <c r="AO7" s="70">
        <v>0</v>
      </c>
      <c r="AP7" s="15">
        <f t="shared" si="27"/>
        <v>0</v>
      </c>
      <c r="AQ7" s="15">
        <f t="shared" si="28"/>
        <v>0</v>
      </c>
      <c r="AR7" s="2">
        <v>0</v>
      </c>
      <c r="AS7" s="71">
        <f t="shared" si="29"/>
        <v>0</v>
      </c>
    </row>
    <row r="8" spans="1:45" x14ac:dyDescent="0.2">
      <c r="C8" s="5"/>
      <c r="D8" s="8"/>
      <c r="E8" s="118"/>
      <c r="F8" s="6"/>
      <c r="G8" s="7"/>
      <c r="H8" s="13"/>
      <c r="I8" s="15"/>
      <c r="J8" s="15"/>
      <c r="K8" s="15"/>
      <c r="L8" s="45"/>
      <c r="M8" s="7"/>
      <c r="N8" s="14"/>
      <c r="O8" s="15"/>
      <c r="P8" s="15"/>
      <c r="Q8" s="26"/>
      <c r="R8" s="5"/>
      <c r="S8" s="7"/>
      <c r="T8" s="14"/>
      <c r="U8" s="15"/>
      <c r="V8" s="15"/>
      <c r="W8" s="26"/>
      <c r="X8" s="5"/>
      <c r="Y8" s="7"/>
      <c r="Z8" s="14"/>
      <c r="AA8" s="15"/>
      <c r="AB8" s="15"/>
      <c r="AC8" s="26"/>
      <c r="AD8" s="5"/>
      <c r="AE8" s="7"/>
      <c r="AF8" s="14"/>
      <c r="AG8" s="15"/>
      <c r="AH8" s="15"/>
      <c r="AI8" s="26"/>
      <c r="AJ8" s="61"/>
      <c r="AK8" s="45"/>
      <c r="AL8" s="7"/>
      <c r="AM8"/>
      <c r="AN8" s="15"/>
      <c r="AO8" s="70"/>
      <c r="AP8" s="15"/>
      <c r="AQ8" s="15"/>
      <c r="AS8" s="71"/>
    </row>
    <row r="9" spans="1:45" x14ac:dyDescent="0.2">
      <c r="A9" s="2" t="s">
        <v>124</v>
      </c>
      <c r="B9" s="2" t="s">
        <v>128</v>
      </c>
      <c r="C9" s="5">
        <v>100430</v>
      </c>
      <c r="D9" s="8">
        <v>0.83</v>
      </c>
      <c r="E9" s="6"/>
      <c r="F9" s="6">
        <v>0.192</v>
      </c>
      <c r="G9" s="7">
        <v>0.24096000000000001</v>
      </c>
      <c r="H9" s="13">
        <f t="shared" si="0"/>
        <v>2.3999616000000001</v>
      </c>
      <c r="I9" s="15">
        <f t="shared" si="1"/>
        <v>24200</v>
      </c>
      <c r="J9" s="15">
        <f t="shared" si="2"/>
        <v>4646</v>
      </c>
      <c r="K9" s="44">
        <f t="shared" si="3"/>
        <v>28846</v>
      </c>
      <c r="L9" s="45">
        <f t="shared" si="4"/>
        <v>100430</v>
      </c>
      <c r="M9" s="7"/>
      <c r="N9" s="14">
        <f t="shared" si="5"/>
        <v>0</v>
      </c>
      <c r="O9" s="15">
        <f t="shared" si="6"/>
        <v>0</v>
      </c>
      <c r="P9" s="15">
        <f t="shared" si="7"/>
        <v>0</v>
      </c>
      <c r="Q9" s="26">
        <f t="shared" si="8"/>
        <v>0</v>
      </c>
      <c r="R9" s="5">
        <f t="shared" si="9"/>
        <v>100430</v>
      </c>
      <c r="S9" s="7"/>
      <c r="T9" s="14">
        <f t="shared" si="10"/>
        <v>0</v>
      </c>
      <c r="U9" s="15">
        <f t="shared" si="11"/>
        <v>0</v>
      </c>
      <c r="V9" s="15">
        <f t="shared" si="12"/>
        <v>0</v>
      </c>
      <c r="W9" s="26">
        <f t="shared" si="13"/>
        <v>0</v>
      </c>
      <c r="X9" s="5">
        <f t="shared" si="14"/>
        <v>100430</v>
      </c>
      <c r="Y9" s="7"/>
      <c r="Z9" s="14">
        <f t="shared" si="15"/>
        <v>0</v>
      </c>
      <c r="AA9" s="15">
        <f t="shared" si="16"/>
        <v>0</v>
      </c>
      <c r="AB9" s="15">
        <f t="shared" si="17"/>
        <v>0</v>
      </c>
      <c r="AC9" s="26">
        <f t="shared" si="18"/>
        <v>0</v>
      </c>
      <c r="AD9" s="5">
        <f t="shared" si="19"/>
        <v>100430</v>
      </c>
      <c r="AE9" s="7"/>
      <c r="AF9" s="14">
        <f t="shared" si="20"/>
        <v>0</v>
      </c>
      <c r="AG9" s="15">
        <f t="shared" si="21"/>
        <v>0</v>
      </c>
      <c r="AH9" s="15">
        <f t="shared" si="22"/>
        <v>0</v>
      </c>
      <c r="AI9" s="26">
        <f t="shared" si="23"/>
        <v>0</v>
      </c>
      <c r="AJ9" s="61">
        <f t="shared" si="24"/>
        <v>28846</v>
      </c>
      <c r="AK9" s="45">
        <v>0</v>
      </c>
      <c r="AL9" s="7">
        <v>0</v>
      </c>
      <c r="AM9">
        <f t="shared" si="30"/>
        <v>0</v>
      </c>
      <c r="AN9" s="15">
        <f t="shared" si="26"/>
        <v>0</v>
      </c>
      <c r="AO9" s="70">
        <v>0</v>
      </c>
      <c r="AP9" s="15">
        <f t="shared" si="27"/>
        <v>0</v>
      </c>
      <c r="AQ9" s="15">
        <f t="shared" si="28"/>
        <v>0</v>
      </c>
      <c r="AR9" s="2">
        <v>0</v>
      </c>
      <c r="AS9" s="71">
        <f t="shared" si="29"/>
        <v>0</v>
      </c>
    </row>
    <row r="10" spans="1:45" x14ac:dyDescent="0.2">
      <c r="A10" s="2" t="s">
        <v>125</v>
      </c>
      <c r="B10" s="2" t="s">
        <v>128</v>
      </c>
      <c r="C10" s="5">
        <v>40000</v>
      </c>
      <c r="D10" s="8">
        <v>0.2</v>
      </c>
      <c r="E10" s="6"/>
      <c r="F10" s="6">
        <v>0.192</v>
      </c>
      <c r="G10" s="7">
        <v>0.5</v>
      </c>
      <c r="H10" s="13">
        <f t="shared" si="0"/>
        <v>1.2000000000000002</v>
      </c>
      <c r="I10" s="15">
        <f t="shared" si="1"/>
        <v>20000</v>
      </c>
      <c r="J10" s="15">
        <f t="shared" si="2"/>
        <v>3840</v>
      </c>
      <c r="K10" s="44">
        <f t="shared" si="3"/>
        <v>23840</v>
      </c>
      <c r="L10" s="45">
        <f t="shared" si="4"/>
        <v>40000</v>
      </c>
      <c r="M10" s="7"/>
      <c r="N10" s="14">
        <f t="shared" si="5"/>
        <v>0</v>
      </c>
      <c r="O10" s="15">
        <f t="shared" si="6"/>
        <v>0</v>
      </c>
      <c r="P10" s="15">
        <f t="shared" si="7"/>
        <v>0</v>
      </c>
      <c r="Q10" s="26">
        <f t="shared" si="8"/>
        <v>0</v>
      </c>
      <c r="R10" s="5">
        <f t="shared" si="9"/>
        <v>40000</v>
      </c>
      <c r="S10" s="7"/>
      <c r="T10" s="14">
        <f t="shared" si="10"/>
        <v>0</v>
      </c>
      <c r="U10" s="15">
        <f t="shared" si="11"/>
        <v>0</v>
      </c>
      <c r="V10" s="15">
        <f t="shared" si="12"/>
        <v>0</v>
      </c>
      <c r="W10" s="26">
        <f t="shared" si="13"/>
        <v>0</v>
      </c>
      <c r="X10" s="5">
        <f t="shared" si="14"/>
        <v>40000</v>
      </c>
      <c r="Y10" s="7"/>
      <c r="Z10" s="14">
        <f t="shared" si="15"/>
        <v>0</v>
      </c>
      <c r="AA10" s="15">
        <f t="shared" si="16"/>
        <v>0</v>
      </c>
      <c r="AB10" s="15">
        <f t="shared" si="17"/>
        <v>0</v>
      </c>
      <c r="AC10" s="26">
        <f t="shared" si="18"/>
        <v>0</v>
      </c>
      <c r="AD10" s="5">
        <f t="shared" si="19"/>
        <v>40000</v>
      </c>
      <c r="AE10" s="7"/>
      <c r="AF10" s="14">
        <f t="shared" si="20"/>
        <v>0</v>
      </c>
      <c r="AG10" s="15">
        <f t="shared" si="21"/>
        <v>0</v>
      </c>
      <c r="AH10" s="15">
        <f t="shared" si="22"/>
        <v>0</v>
      </c>
      <c r="AI10" s="26">
        <f t="shared" si="23"/>
        <v>0</v>
      </c>
      <c r="AJ10" s="61">
        <f t="shared" si="24"/>
        <v>23840</v>
      </c>
      <c r="AK10" s="45">
        <v>0</v>
      </c>
      <c r="AL10" s="7">
        <v>0</v>
      </c>
      <c r="AM10">
        <f t="shared" si="30"/>
        <v>0</v>
      </c>
      <c r="AN10" s="15">
        <f t="shared" si="26"/>
        <v>0</v>
      </c>
      <c r="AO10" s="70">
        <v>0</v>
      </c>
      <c r="AP10" s="15">
        <f t="shared" si="27"/>
        <v>0</v>
      </c>
      <c r="AQ10" s="15">
        <f t="shared" si="28"/>
        <v>0</v>
      </c>
      <c r="AR10" s="2">
        <v>0</v>
      </c>
      <c r="AS10" s="71">
        <f t="shared" si="29"/>
        <v>0</v>
      </c>
    </row>
    <row r="11" spans="1:45" s="1" customFormat="1" x14ac:dyDescent="0.2">
      <c r="C11" s="12"/>
      <c r="D11" s="10"/>
      <c r="E11" s="9"/>
      <c r="F11" s="9"/>
      <c r="H11" s="20" t="s">
        <v>63</v>
      </c>
      <c r="I11" s="18">
        <f>SUM(I6:I10)</f>
        <v>88400</v>
      </c>
      <c r="J11" s="18">
        <f>SUM(J6:J10)</f>
        <v>16972</v>
      </c>
      <c r="K11" s="27">
        <f>SUM(K6:K10)</f>
        <v>105372</v>
      </c>
      <c r="L11" s="12">
        <f t="shared" ref="L11" si="31">ROUND(C11*E11,0)</f>
        <v>0</v>
      </c>
      <c r="N11" s="19" t="s">
        <v>64</v>
      </c>
      <c r="O11" s="18">
        <f>SUM(O6:O10)</f>
        <v>0</v>
      </c>
      <c r="P11" s="18">
        <f>SUM(P6:P10)</f>
        <v>0</v>
      </c>
      <c r="Q11" s="27">
        <f>SUM(Q6:Q10)</f>
        <v>0</v>
      </c>
      <c r="R11" s="18"/>
      <c r="T11" s="19" t="s">
        <v>65</v>
      </c>
      <c r="U11" s="18">
        <f>SUM(U6:U10)</f>
        <v>0</v>
      </c>
      <c r="V11" s="18">
        <f>SUM(V6:V10)</f>
        <v>0</v>
      </c>
      <c r="W11" s="27">
        <f>SUM(W6:W10)</f>
        <v>0</v>
      </c>
      <c r="X11" s="18"/>
      <c r="Z11" s="19" t="s">
        <v>66</v>
      </c>
      <c r="AA11" s="18">
        <f>SUM(AA6:AA10)</f>
        <v>0</v>
      </c>
      <c r="AB11" s="18">
        <f>SUM(AB6:AB10)</f>
        <v>0</v>
      </c>
      <c r="AC11" s="27">
        <f>SUM(AC6:AC10)</f>
        <v>0</v>
      </c>
      <c r="AD11" s="18"/>
      <c r="AF11" s="19" t="s">
        <v>67</v>
      </c>
      <c r="AG11" s="18">
        <f>SUM(AG6:AG10)</f>
        <v>0</v>
      </c>
      <c r="AH11" s="18">
        <f>SUM(AH6:AH10)</f>
        <v>0</v>
      </c>
      <c r="AI11" s="27">
        <f>SUM(AI6:AI10)</f>
        <v>0</v>
      </c>
      <c r="AJ11" s="62">
        <f>K11+Q11+W11+AC11+AI11</f>
        <v>105372</v>
      </c>
      <c r="AK11" s="43"/>
      <c r="AM11" s="1" t="s">
        <v>65</v>
      </c>
      <c r="AN11" s="18">
        <f>SUM(AN6:AN10)</f>
        <v>0</v>
      </c>
      <c r="AP11" s="18">
        <f>SUM(AP6:AP10)</f>
        <v>0</v>
      </c>
      <c r="AQ11" s="18">
        <f>SUM(AQ6:AQ10)</f>
        <v>0</v>
      </c>
      <c r="AS11" s="72">
        <f>SUM(AS6:AS10)</f>
        <v>0</v>
      </c>
    </row>
    <row r="12" spans="1:45" x14ac:dyDescent="0.2">
      <c r="C12" s="5"/>
      <c r="D12" s="8"/>
      <c r="E12" s="6"/>
      <c r="F12" s="6"/>
      <c r="G12" s="8"/>
      <c r="H12" s="8" t="s">
        <v>12</v>
      </c>
      <c r="K12" s="23"/>
      <c r="L12" s="5"/>
      <c r="M12" s="7"/>
      <c r="N12" s="5"/>
      <c r="O12" s="5"/>
      <c r="Q12" s="23"/>
      <c r="W12" s="23"/>
      <c r="AC12" s="23"/>
      <c r="AI12" s="23"/>
      <c r="AJ12" s="48"/>
      <c r="AK12" s="48"/>
      <c r="AS12" s="73"/>
    </row>
    <row r="13" spans="1:45" x14ac:dyDescent="0.2">
      <c r="C13" s="1"/>
      <c r="D13" s="10"/>
      <c r="E13" s="9"/>
      <c r="F13" s="9"/>
      <c r="G13" s="10"/>
      <c r="H13" s="11"/>
      <c r="I13" s="1" t="s">
        <v>37</v>
      </c>
      <c r="J13" s="1" t="s">
        <v>37</v>
      </c>
      <c r="K13" s="1" t="s">
        <v>22</v>
      </c>
      <c r="L13" s="43" t="s">
        <v>36</v>
      </c>
      <c r="M13" s="1" t="s">
        <v>40</v>
      </c>
      <c r="N13" s="1" t="s">
        <v>40</v>
      </c>
      <c r="O13" s="1" t="s">
        <v>36</v>
      </c>
      <c r="P13" s="1" t="s">
        <v>36</v>
      </c>
      <c r="Q13" s="24" t="s">
        <v>23</v>
      </c>
      <c r="R13" s="1" t="s">
        <v>59</v>
      </c>
      <c r="S13" s="1" t="s">
        <v>59</v>
      </c>
      <c r="T13" s="1" t="s">
        <v>59</v>
      </c>
      <c r="U13" s="1" t="s">
        <v>59</v>
      </c>
      <c r="V13" s="1" t="s">
        <v>59</v>
      </c>
      <c r="W13" s="24" t="s">
        <v>59</v>
      </c>
      <c r="X13" s="1" t="s">
        <v>60</v>
      </c>
      <c r="Y13" s="1" t="s">
        <v>60</v>
      </c>
      <c r="Z13" s="1" t="s">
        <v>60</v>
      </c>
      <c r="AA13" s="1" t="s">
        <v>60</v>
      </c>
      <c r="AB13" s="1" t="s">
        <v>60</v>
      </c>
      <c r="AC13" s="24" t="s">
        <v>60</v>
      </c>
      <c r="AD13" s="1" t="s">
        <v>61</v>
      </c>
      <c r="AE13" s="1" t="s">
        <v>61</v>
      </c>
      <c r="AF13" s="1" t="s">
        <v>61</v>
      </c>
      <c r="AG13" s="1" t="s">
        <v>61</v>
      </c>
      <c r="AH13" s="1" t="s">
        <v>61</v>
      </c>
      <c r="AI13" s="24" t="s">
        <v>61</v>
      </c>
      <c r="AJ13" s="43" t="s">
        <v>3</v>
      </c>
      <c r="AK13" s="48"/>
      <c r="AS13" s="73"/>
    </row>
    <row r="14" spans="1:45" x14ac:dyDescent="0.2">
      <c r="C14" s="1"/>
      <c r="D14" s="10"/>
      <c r="E14" s="9"/>
      <c r="F14" s="9"/>
      <c r="G14" s="10"/>
      <c r="H14" s="11"/>
      <c r="I14" s="1"/>
      <c r="J14" s="1"/>
      <c r="K14" s="1"/>
      <c r="L14" s="43"/>
      <c r="M14" s="1"/>
      <c r="N14" s="1"/>
      <c r="O14" s="1"/>
      <c r="P14" s="1"/>
      <c r="Q14" s="24"/>
      <c r="R14" s="1"/>
      <c r="S14" s="1"/>
      <c r="T14" s="1"/>
      <c r="U14" s="1"/>
      <c r="V14" s="1"/>
      <c r="W14" s="24"/>
      <c r="X14" s="1"/>
      <c r="Y14" s="1"/>
      <c r="Z14" s="1"/>
      <c r="AA14" s="1"/>
      <c r="AB14" s="1"/>
      <c r="AC14" s="24"/>
      <c r="AD14" s="1"/>
      <c r="AE14" s="1"/>
      <c r="AF14" s="1"/>
      <c r="AG14" s="1"/>
      <c r="AH14" s="1"/>
      <c r="AI14" s="24"/>
      <c r="AJ14" s="43"/>
      <c r="AK14" s="48"/>
      <c r="AS14" s="73"/>
    </row>
    <row r="15" spans="1:45" ht="51" x14ac:dyDescent="0.2">
      <c r="A15" s="1" t="s">
        <v>49</v>
      </c>
      <c r="B15" s="1"/>
      <c r="C15" s="4" t="s">
        <v>38</v>
      </c>
      <c r="D15" s="4" t="s">
        <v>102</v>
      </c>
      <c r="E15" s="4" t="s">
        <v>39</v>
      </c>
      <c r="F15" s="1" t="s">
        <v>27</v>
      </c>
      <c r="G15" s="4" t="s">
        <v>41</v>
      </c>
      <c r="H15" s="4" t="s">
        <v>42</v>
      </c>
      <c r="I15" s="4" t="s">
        <v>43</v>
      </c>
      <c r="J15" s="4" t="s">
        <v>44</v>
      </c>
      <c r="K15" s="4" t="s">
        <v>2</v>
      </c>
      <c r="L15" s="42" t="s">
        <v>38</v>
      </c>
      <c r="M15" s="4" t="s">
        <v>41</v>
      </c>
      <c r="N15" s="4" t="s">
        <v>42</v>
      </c>
      <c r="O15" s="4" t="s">
        <v>43</v>
      </c>
      <c r="P15" s="4" t="s">
        <v>44</v>
      </c>
      <c r="Q15" s="25" t="s">
        <v>2</v>
      </c>
      <c r="R15" s="4" t="s">
        <v>38</v>
      </c>
      <c r="S15" s="4" t="s">
        <v>41</v>
      </c>
      <c r="T15" s="4" t="s">
        <v>42</v>
      </c>
      <c r="U15" s="4" t="s">
        <v>43</v>
      </c>
      <c r="V15" s="4" t="s">
        <v>44</v>
      </c>
      <c r="W15" s="25" t="s">
        <v>2</v>
      </c>
      <c r="X15" s="4" t="s">
        <v>38</v>
      </c>
      <c r="Y15" s="4" t="s">
        <v>41</v>
      </c>
      <c r="Z15" s="4" t="s">
        <v>42</v>
      </c>
      <c r="AA15" s="4" t="s">
        <v>43</v>
      </c>
      <c r="AB15" s="4" t="s">
        <v>44</v>
      </c>
      <c r="AC15" s="25" t="s">
        <v>2</v>
      </c>
      <c r="AD15" s="4" t="s">
        <v>38</v>
      </c>
      <c r="AE15" s="4" t="s">
        <v>41</v>
      </c>
      <c r="AF15" s="4" t="s">
        <v>42</v>
      </c>
      <c r="AG15" s="4" t="s">
        <v>43</v>
      </c>
      <c r="AH15" s="4" t="s">
        <v>44</v>
      </c>
      <c r="AI15" s="25" t="s">
        <v>2</v>
      </c>
      <c r="AJ15" s="43"/>
      <c r="AK15" s="67" t="s">
        <v>38</v>
      </c>
      <c r="AL15" s="68" t="s">
        <v>41</v>
      </c>
      <c r="AM15" s="68" t="s">
        <v>42</v>
      </c>
      <c r="AN15" s="68" t="s">
        <v>106</v>
      </c>
      <c r="AO15" s="68" t="s">
        <v>107</v>
      </c>
      <c r="AP15" s="68" t="s">
        <v>44</v>
      </c>
      <c r="AQ15" s="68" t="s">
        <v>108</v>
      </c>
      <c r="AR15" s="68" t="s">
        <v>109</v>
      </c>
      <c r="AS15" s="69" t="s">
        <v>2</v>
      </c>
    </row>
    <row r="16" spans="1:45" x14ac:dyDescent="0.2">
      <c r="A16" s="39"/>
      <c r="C16" s="5"/>
      <c r="D16" s="8">
        <v>1</v>
      </c>
      <c r="E16" s="65"/>
      <c r="F16" s="6">
        <v>0</v>
      </c>
      <c r="G16" s="7">
        <v>0</v>
      </c>
      <c r="H16" s="13">
        <f>D16*G16*12</f>
        <v>0</v>
      </c>
      <c r="I16" s="15">
        <f>ROUND(C16*G16,0)</f>
        <v>0</v>
      </c>
      <c r="J16" s="15">
        <f>ROUND(I16*F16,0)</f>
        <v>0</v>
      </c>
      <c r="K16" s="26">
        <f>SUM(I16:J16)</f>
        <v>0</v>
      </c>
      <c r="L16" s="5">
        <f t="shared" ref="L16:L24" si="32">ROUND(C16*E16,0)+C16</f>
        <v>0</v>
      </c>
      <c r="M16" s="7">
        <v>0</v>
      </c>
      <c r="N16" s="14">
        <f>D16*M16*12</f>
        <v>0</v>
      </c>
      <c r="O16" s="15">
        <f>ROUND(L16*M16,0)</f>
        <v>0</v>
      </c>
      <c r="P16" s="15">
        <f>ROUND(O16*F16,0)</f>
        <v>0</v>
      </c>
      <c r="Q16" s="26">
        <f>SUM(O16:P16)</f>
        <v>0</v>
      </c>
      <c r="R16" s="5">
        <f t="shared" ref="R16:R24" si="33">ROUND(L16*E16,0)+L16</f>
        <v>0</v>
      </c>
      <c r="S16" s="7"/>
      <c r="T16" s="14">
        <f>D16*S16*12</f>
        <v>0</v>
      </c>
      <c r="U16" s="15">
        <f>ROUND(R16*S16,0)</f>
        <v>0</v>
      </c>
      <c r="V16" s="15">
        <f>ROUND(U16*F16,0)</f>
        <v>0</v>
      </c>
      <c r="W16" s="26">
        <f>SUM(U16:V16)</f>
        <v>0</v>
      </c>
      <c r="X16" s="5">
        <f>ROUND(R16*E16,0)+R16</f>
        <v>0</v>
      </c>
      <c r="Y16" s="7"/>
      <c r="Z16" s="14">
        <f>D16*Y16*12</f>
        <v>0</v>
      </c>
      <c r="AA16" s="15">
        <f>ROUND(X16*Y16,0)</f>
        <v>0</v>
      </c>
      <c r="AB16" s="15">
        <f>ROUND(AA16*F16,0)</f>
        <v>0</v>
      </c>
      <c r="AC16" s="26">
        <f>AA16+AB16</f>
        <v>0</v>
      </c>
      <c r="AD16" s="5">
        <f>ROUND(X16*E16,0)+X16</f>
        <v>0</v>
      </c>
      <c r="AE16" s="7"/>
      <c r="AF16" s="14">
        <f>D16*AE16*12</f>
        <v>0</v>
      </c>
      <c r="AG16" s="15">
        <f>ROUND(AD16*AE16,0)</f>
        <v>0</v>
      </c>
      <c r="AH16" s="15">
        <f>ROUND(AG16*F16,0)</f>
        <v>0</v>
      </c>
      <c r="AI16" s="26">
        <f>AG16+AH16</f>
        <v>0</v>
      </c>
      <c r="AJ16" s="61">
        <f>K16+Q16+W16+AC16+AI16</f>
        <v>0</v>
      </c>
      <c r="AK16" s="45">
        <f>C16</f>
        <v>0</v>
      </c>
      <c r="AL16" s="7">
        <v>0</v>
      </c>
      <c r="AM16">
        <f>D16*AL16*12</f>
        <v>0</v>
      </c>
      <c r="AN16" s="15">
        <f>ROUND(AK16*AL16,0)</f>
        <v>0</v>
      </c>
      <c r="AO16" s="70">
        <v>0</v>
      </c>
      <c r="AP16" s="15">
        <f>ROUND(AN16*AO16,0)</f>
        <v>0</v>
      </c>
      <c r="AQ16" s="15">
        <f>SUM(AN16:AP16)</f>
        <v>0</v>
      </c>
      <c r="AR16" s="39">
        <v>0</v>
      </c>
      <c r="AS16" s="71">
        <f t="shared" si="29"/>
        <v>0</v>
      </c>
    </row>
    <row r="17" spans="1:45" ht="14.25" customHeight="1" x14ac:dyDescent="0.2">
      <c r="C17" s="5"/>
      <c r="D17" s="8">
        <v>1</v>
      </c>
      <c r="E17" s="6"/>
      <c r="F17" s="6">
        <v>0</v>
      </c>
      <c r="G17" s="7">
        <v>0</v>
      </c>
      <c r="H17" s="13">
        <f t="shared" ref="H17:H24" si="34">D17*G17*12</f>
        <v>0</v>
      </c>
      <c r="I17" s="15">
        <f t="shared" ref="I17:I24" si="35">ROUND(C17*G17,0)</f>
        <v>0</v>
      </c>
      <c r="J17" s="15">
        <f t="shared" ref="J17:J24" si="36">ROUND(I17*F17,0)</f>
        <v>0</v>
      </c>
      <c r="K17" s="44">
        <f t="shared" ref="K17:K24" si="37">SUM(I17:J17)</f>
        <v>0</v>
      </c>
      <c r="L17" s="45">
        <f t="shared" si="32"/>
        <v>0</v>
      </c>
      <c r="M17" s="7">
        <v>0</v>
      </c>
      <c r="N17" s="14">
        <f t="shared" ref="N17:N24" si="38">D17*M17*12</f>
        <v>0</v>
      </c>
      <c r="O17" s="15">
        <f t="shared" ref="O17:O24" si="39">ROUND(L17*M17,0)</f>
        <v>0</v>
      </c>
      <c r="P17" s="15">
        <f t="shared" ref="P17:P24" si="40">ROUND(O17*F17,0)</f>
        <v>0</v>
      </c>
      <c r="Q17" s="26">
        <f t="shared" ref="Q17:Q24" si="41">SUM(O17:P17)</f>
        <v>0</v>
      </c>
      <c r="R17" s="5">
        <f t="shared" si="33"/>
        <v>0</v>
      </c>
      <c r="S17" s="7"/>
      <c r="T17" s="14">
        <f t="shared" ref="T17:T24" si="42">D17*S17*12</f>
        <v>0</v>
      </c>
      <c r="U17" s="15">
        <f t="shared" ref="U17:U24" si="43">ROUND(R17*S17,0)</f>
        <v>0</v>
      </c>
      <c r="V17" s="15">
        <f t="shared" ref="V17:V24" si="44">ROUND(U17*F17,0)</f>
        <v>0</v>
      </c>
      <c r="W17" s="26">
        <f t="shared" ref="W17:W24" si="45">SUM(U17:V17)</f>
        <v>0</v>
      </c>
      <c r="X17" s="5">
        <f t="shared" ref="X17:X24" si="46">ROUND(R17*E17,0)+R17</f>
        <v>0</v>
      </c>
      <c r="Y17" s="7"/>
      <c r="Z17" s="14">
        <f t="shared" ref="Z17:Z24" si="47">D17*Y17*12</f>
        <v>0</v>
      </c>
      <c r="AA17" s="15">
        <f t="shared" ref="AA17:AA24" si="48">ROUND(X17*Y17,0)</f>
        <v>0</v>
      </c>
      <c r="AB17" s="15">
        <f t="shared" ref="AB17:AB24" si="49">ROUND(AA17*F17,0)</f>
        <v>0</v>
      </c>
      <c r="AC17" s="26">
        <f t="shared" ref="AC17:AC24" si="50">AA17+AB17</f>
        <v>0</v>
      </c>
      <c r="AD17" s="5">
        <f t="shared" ref="AD17:AD24" si="51">ROUND(X17*E17,0)+X17</f>
        <v>0</v>
      </c>
      <c r="AE17" s="7"/>
      <c r="AF17" s="14">
        <f>D17*AE17*12</f>
        <v>0</v>
      </c>
      <c r="AG17" s="15">
        <f t="shared" ref="AG17:AG24" si="52">ROUND(AD17*AE17,0)</f>
        <v>0</v>
      </c>
      <c r="AH17" s="15">
        <f t="shared" ref="AH17:AH24" si="53">ROUND(AG17*F17,0)</f>
        <v>0</v>
      </c>
      <c r="AI17" s="26">
        <f t="shared" ref="AI17:AI24" si="54">AG17+AH17</f>
        <v>0</v>
      </c>
      <c r="AJ17" s="61">
        <f t="shared" ref="AJ17:AJ25" si="55">K17+Q17+W17+AC17+AI17</f>
        <v>0</v>
      </c>
      <c r="AK17" s="45">
        <f t="shared" ref="AK17:AK24" si="56">C17</f>
        <v>0</v>
      </c>
      <c r="AL17" s="7">
        <v>0</v>
      </c>
      <c r="AM17">
        <f t="shared" ref="AM17:AM24" si="57">D17*AL17*12</f>
        <v>0</v>
      </c>
      <c r="AN17" s="15">
        <f t="shared" ref="AN17:AN24" si="58">ROUND(AK17*AL17,0)</f>
        <v>0</v>
      </c>
      <c r="AO17" s="70">
        <v>0</v>
      </c>
      <c r="AP17" s="15">
        <f t="shared" ref="AP17:AP24" si="59">ROUND(AN17*AO17,0)</f>
        <v>0</v>
      </c>
      <c r="AQ17" s="15">
        <f t="shared" ref="AQ17:AQ24" si="60">SUM(AN17:AP17)</f>
        <v>0</v>
      </c>
      <c r="AR17" s="2">
        <v>0</v>
      </c>
      <c r="AS17" s="71">
        <f t="shared" si="29"/>
        <v>0</v>
      </c>
    </row>
    <row r="18" spans="1:45" x14ac:dyDescent="0.2">
      <c r="C18" s="5"/>
      <c r="D18" s="8">
        <v>1</v>
      </c>
      <c r="E18" s="6"/>
      <c r="F18" s="6">
        <v>0</v>
      </c>
      <c r="G18" s="7">
        <v>0</v>
      </c>
      <c r="H18" s="13">
        <f t="shared" si="34"/>
        <v>0</v>
      </c>
      <c r="I18" s="15">
        <f t="shared" si="35"/>
        <v>0</v>
      </c>
      <c r="J18" s="15">
        <f t="shared" si="36"/>
        <v>0</v>
      </c>
      <c r="K18" s="44">
        <f t="shared" si="37"/>
        <v>0</v>
      </c>
      <c r="L18" s="45">
        <f t="shared" si="32"/>
        <v>0</v>
      </c>
      <c r="M18" s="7">
        <v>0</v>
      </c>
      <c r="N18" s="14">
        <f t="shared" si="38"/>
        <v>0</v>
      </c>
      <c r="O18" s="15">
        <f t="shared" si="39"/>
        <v>0</v>
      </c>
      <c r="P18" s="15">
        <f t="shared" si="40"/>
        <v>0</v>
      </c>
      <c r="Q18" s="26">
        <f t="shared" si="41"/>
        <v>0</v>
      </c>
      <c r="R18" s="5">
        <f t="shared" si="33"/>
        <v>0</v>
      </c>
      <c r="S18" s="7"/>
      <c r="T18" s="14">
        <f t="shared" si="42"/>
        <v>0</v>
      </c>
      <c r="U18" s="15">
        <f t="shared" si="43"/>
        <v>0</v>
      </c>
      <c r="V18" s="15">
        <f t="shared" si="44"/>
        <v>0</v>
      </c>
      <c r="W18" s="26">
        <f t="shared" si="45"/>
        <v>0</v>
      </c>
      <c r="X18" s="5">
        <f t="shared" si="46"/>
        <v>0</v>
      </c>
      <c r="Y18" s="7"/>
      <c r="Z18" s="14">
        <f t="shared" si="47"/>
        <v>0</v>
      </c>
      <c r="AA18" s="15">
        <f t="shared" si="48"/>
        <v>0</v>
      </c>
      <c r="AB18" s="15">
        <f t="shared" si="49"/>
        <v>0</v>
      </c>
      <c r="AC18" s="26">
        <f t="shared" si="50"/>
        <v>0</v>
      </c>
      <c r="AD18" s="5">
        <f t="shared" si="51"/>
        <v>0</v>
      </c>
      <c r="AE18" s="7"/>
      <c r="AF18" s="14">
        <f t="shared" ref="AF18:AF24" si="61">D18*AE18*12</f>
        <v>0</v>
      </c>
      <c r="AG18" s="15">
        <f t="shared" si="52"/>
        <v>0</v>
      </c>
      <c r="AH18" s="15">
        <f t="shared" si="53"/>
        <v>0</v>
      </c>
      <c r="AI18" s="26">
        <f t="shared" si="54"/>
        <v>0</v>
      </c>
      <c r="AJ18" s="61">
        <f t="shared" si="55"/>
        <v>0</v>
      </c>
      <c r="AK18" s="45">
        <f t="shared" si="56"/>
        <v>0</v>
      </c>
      <c r="AL18" s="7">
        <v>0</v>
      </c>
      <c r="AM18">
        <f t="shared" si="57"/>
        <v>0</v>
      </c>
      <c r="AN18" s="15">
        <f t="shared" si="58"/>
        <v>0</v>
      </c>
      <c r="AO18" s="74">
        <v>0</v>
      </c>
      <c r="AP18" s="15">
        <f t="shared" si="59"/>
        <v>0</v>
      </c>
      <c r="AQ18" s="15">
        <f t="shared" si="60"/>
        <v>0</v>
      </c>
      <c r="AR18" s="2">
        <v>0</v>
      </c>
      <c r="AS18" s="71">
        <f t="shared" si="29"/>
        <v>0</v>
      </c>
    </row>
    <row r="19" spans="1:45" x14ac:dyDescent="0.2">
      <c r="C19" s="5"/>
      <c r="D19" s="8">
        <v>1</v>
      </c>
      <c r="E19" s="6"/>
      <c r="F19" s="6">
        <v>0</v>
      </c>
      <c r="G19" s="7"/>
      <c r="H19" s="13">
        <f t="shared" si="34"/>
        <v>0</v>
      </c>
      <c r="I19" s="15">
        <f t="shared" si="35"/>
        <v>0</v>
      </c>
      <c r="J19" s="15">
        <f t="shared" si="36"/>
        <v>0</v>
      </c>
      <c r="K19" s="44">
        <f t="shared" si="37"/>
        <v>0</v>
      </c>
      <c r="L19" s="45">
        <f t="shared" si="32"/>
        <v>0</v>
      </c>
      <c r="M19" s="7"/>
      <c r="N19" s="14">
        <f t="shared" si="38"/>
        <v>0</v>
      </c>
      <c r="O19" s="15">
        <f t="shared" si="39"/>
        <v>0</v>
      </c>
      <c r="P19" s="15">
        <f t="shared" si="40"/>
        <v>0</v>
      </c>
      <c r="Q19" s="26">
        <f t="shared" si="41"/>
        <v>0</v>
      </c>
      <c r="R19" s="5">
        <f t="shared" si="33"/>
        <v>0</v>
      </c>
      <c r="S19" s="7"/>
      <c r="T19" s="14">
        <f t="shared" si="42"/>
        <v>0</v>
      </c>
      <c r="U19" s="15">
        <f t="shared" si="43"/>
        <v>0</v>
      </c>
      <c r="V19" s="15">
        <f t="shared" si="44"/>
        <v>0</v>
      </c>
      <c r="W19" s="26">
        <f t="shared" si="45"/>
        <v>0</v>
      </c>
      <c r="X19" s="5">
        <f t="shared" si="46"/>
        <v>0</v>
      </c>
      <c r="Y19" s="7"/>
      <c r="Z19" s="14">
        <f t="shared" si="47"/>
        <v>0</v>
      </c>
      <c r="AA19" s="15">
        <f t="shared" si="48"/>
        <v>0</v>
      </c>
      <c r="AB19" s="15">
        <f t="shared" si="49"/>
        <v>0</v>
      </c>
      <c r="AC19" s="26">
        <f t="shared" si="50"/>
        <v>0</v>
      </c>
      <c r="AD19" s="5">
        <f t="shared" si="51"/>
        <v>0</v>
      </c>
      <c r="AE19" s="7"/>
      <c r="AF19" s="14">
        <f t="shared" si="61"/>
        <v>0</v>
      </c>
      <c r="AG19" s="15">
        <f t="shared" si="52"/>
        <v>0</v>
      </c>
      <c r="AH19" s="15">
        <f t="shared" si="53"/>
        <v>0</v>
      </c>
      <c r="AI19" s="26">
        <f t="shared" si="54"/>
        <v>0</v>
      </c>
      <c r="AJ19" s="61">
        <f t="shared" si="55"/>
        <v>0</v>
      </c>
      <c r="AK19" s="45">
        <f t="shared" si="56"/>
        <v>0</v>
      </c>
      <c r="AL19" s="7">
        <v>0</v>
      </c>
      <c r="AM19">
        <f t="shared" si="57"/>
        <v>0</v>
      </c>
      <c r="AN19" s="15">
        <f t="shared" si="58"/>
        <v>0</v>
      </c>
      <c r="AO19" s="70">
        <v>0</v>
      </c>
      <c r="AP19" s="15">
        <f t="shared" si="59"/>
        <v>0</v>
      </c>
      <c r="AQ19" s="15">
        <f t="shared" si="60"/>
        <v>0</v>
      </c>
      <c r="AR19" s="2">
        <v>0</v>
      </c>
      <c r="AS19" s="71">
        <f t="shared" si="29"/>
        <v>0</v>
      </c>
    </row>
    <row r="20" spans="1:45" x14ac:dyDescent="0.2">
      <c r="C20" s="5"/>
      <c r="D20" s="8">
        <v>1</v>
      </c>
      <c r="E20" s="6"/>
      <c r="F20" s="6">
        <v>0</v>
      </c>
      <c r="G20" s="7"/>
      <c r="H20" s="13">
        <f t="shared" si="34"/>
        <v>0</v>
      </c>
      <c r="I20" s="15">
        <f t="shared" si="35"/>
        <v>0</v>
      </c>
      <c r="J20" s="15">
        <f t="shared" si="36"/>
        <v>0</v>
      </c>
      <c r="K20" s="44">
        <f t="shared" si="37"/>
        <v>0</v>
      </c>
      <c r="L20" s="45">
        <f t="shared" si="32"/>
        <v>0</v>
      </c>
      <c r="M20" s="7"/>
      <c r="N20" s="14">
        <f t="shared" si="38"/>
        <v>0</v>
      </c>
      <c r="O20" s="15">
        <f t="shared" si="39"/>
        <v>0</v>
      </c>
      <c r="P20" s="15">
        <f t="shared" si="40"/>
        <v>0</v>
      </c>
      <c r="Q20" s="26">
        <f t="shared" si="41"/>
        <v>0</v>
      </c>
      <c r="R20" s="5">
        <f t="shared" si="33"/>
        <v>0</v>
      </c>
      <c r="S20" s="7"/>
      <c r="T20" s="14">
        <f t="shared" si="42"/>
        <v>0</v>
      </c>
      <c r="U20" s="15">
        <f t="shared" si="43"/>
        <v>0</v>
      </c>
      <c r="V20" s="15">
        <f t="shared" si="44"/>
        <v>0</v>
      </c>
      <c r="W20" s="26">
        <f t="shared" si="45"/>
        <v>0</v>
      </c>
      <c r="X20" s="5">
        <f t="shared" si="46"/>
        <v>0</v>
      </c>
      <c r="Y20" s="7"/>
      <c r="Z20" s="14">
        <f t="shared" si="47"/>
        <v>0</v>
      </c>
      <c r="AA20" s="15">
        <f t="shared" si="48"/>
        <v>0</v>
      </c>
      <c r="AB20" s="15">
        <f t="shared" si="49"/>
        <v>0</v>
      </c>
      <c r="AC20" s="26">
        <f t="shared" si="50"/>
        <v>0</v>
      </c>
      <c r="AD20" s="5">
        <f t="shared" si="51"/>
        <v>0</v>
      </c>
      <c r="AE20" s="7"/>
      <c r="AF20" s="14">
        <f t="shared" si="61"/>
        <v>0</v>
      </c>
      <c r="AG20" s="15">
        <f t="shared" si="52"/>
        <v>0</v>
      </c>
      <c r="AH20" s="15">
        <f t="shared" si="53"/>
        <v>0</v>
      </c>
      <c r="AI20" s="26">
        <f t="shared" si="54"/>
        <v>0</v>
      </c>
      <c r="AJ20" s="61">
        <f t="shared" si="55"/>
        <v>0</v>
      </c>
      <c r="AK20" s="45">
        <f t="shared" si="56"/>
        <v>0</v>
      </c>
      <c r="AL20" s="7">
        <v>0</v>
      </c>
      <c r="AM20">
        <f t="shared" si="57"/>
        <v>0</v>
      </c>
      <c r="AN20" s="15">
        <f t="shared" si="58"/>
        <v>0</v>
      </c>
      <c r="AO20" s="70">
        <v>0</v>
      </c>
      <c r="AP20" s="15">
        <f t="shared" si="59"/>
        <v>0</v>
      </c>
      <c r="AQ20" s="15">
        <f t="shared" si="60"/>
        <v>0</v>
      </c>
      <c r="AR20" s="2">
        <v>0</v>
      </c>
      <c r="AS20" s="71">
        <f t="shared" si="29"/>
        <v>0</v>
      </c>
    </row>
    <row r="21" spans="1:45" x14ac:dyDescent="0.2">
      <c r="C21" s="5"/>
      <c r="D21" s="8">
        <v>1</v>
      </c>
      <c r="E21" s="6"/>
      <c r="F21" s="6">
        <v>0</v>
      </c>
      <c r="G21" s="7"/>
      <c r="H21" s="13">
        <f t="shared" si="34"/>
        <v>0</v>
      </c>
      <c r="I21" s="15">
        <f t="shared" si="35"/>
        <v>0</v>
      </c>
      <c r="J21" s="15">
        <f t="shared" si="36"/>
        <v>0</v>
      </c>
      <c r="K21" s="44">
        <f t="shared" si="37"/>
        <v>0</v>
      </c>
      <c r="L21" s="45">
        <f t="shared" si="32"/>
        <v>0</v>
      </c>
      <c r="M21" s="7"/>
      <c r="N21" s="14">
        <f t="shared" si="38"/>
        <v>0</v>
      </c>
      <c r="O21" s="15">
        <f t="shared" si="39"/>
        <v>0</v>
      </c>
      <c r="P21" s="15">
        <f t="shared" si="40"/>
        <v>0</v>
      </c>
      <c r="Q21" s="26">
        <f t="shared" si="41"/>
        <v>0</v>
      </c>
      <c r="R21" s="5">
        <f t="shared" si="33"/>
        <v>0</v>
      </c>
      <c r="S21" s="7"/>
      <c r="T21" s="14">
        <f t="shared" si="42"/>
        <v>0</v>
      </c>
      <c r="U21" s="15">
        <f t="shared" si="43"/>
        <v>0</v>
      </c>
      <c r="V21" s="15">
        <f t="shared" si="44"/>
        <v>0</v>
      </c>
      <c r="W21" s="26">
        <f t="shared" si="45"/>
        <v>0</v>
      </c>
      <c r="X21" s="5">
        <f t="shared" si="46"/>
        <v>0</v>
      </c>
      <c r="Y21" s="7"/>
      <c r="Z21" s="14">
        <f t="shared" si="47"/>
        <v>0</v>
      </c>
      <c r="AA21" s="15">
        <f t="shared" si="48"/>
        <v>0</v>
      </c>
      <c r="AB21" s="15">
        <f t="shared" si="49"/>
        <v>0</v>
      </c>
      <c r="AC21" s="26">
        <f t="shared" si="50"/>
        <v>0</v>
      </c>
      <c r="AD21" s="5">
        <f t="shared" si="51"/>
        <v>0</v>
      </c>
      <c r="AE21" s="7"/>
      <c r="AF21" s="14">
        <f t="shared" si="61"/>
        <v>0</v>
      </c>
      <c r="AG21" s="15">
        <f t="shared" si="52"/>
        <v>0</v>
      </c>
      <c r="AH21" s="15">
        <f t="shared" si="53"/>
        <v>0</v>
      </c>
      <c r="AI21" s="26">
        <f t="shared" si="54"/>
        <v>0</v>
      </c>
      <c r="AJ21" s="61">
        <f t="shared" si="55"/>
        <v>0</v>
      </c>
      <c r="AK21" s="45">
        <f t="shared" si="56"/>
        <v>0</v>
      </c>
      <c r="AL21" s="7">
        <v>0</v>
      </c>
      <c r="AM21">
        <f t="shared" si="57"/>
        <v>0</v>
      </c>
      <c r="AN21" s="15">
        <f t="shared" si="58"/>
        <v>0</v>
      </c>
      <c r="AO21" s="70">
        <v>0</v>
      </c>
      <c r="AP21" s="15">
        <f t="shared" si="59"/>
        <v>0</v>
      </c>
      <c r="AQ21" s="15">
        <f t="shared" si="60"/>
        <v>0</v>
      </c>
      <c r="AR21" s="2">
        <v>0</v>
      </c>
      <c r="AS21" s="71">
        <f t="shared" si="29"/>
        <v>0</v>
      </c>
    </row>
    <row r="22" spans="1:45" x14ac:dyDescent="0.2">
      <c r="C22" s="5"/>
      <c r="D22" s="8">
        <v>1</v>
      </c>
      <c r="E22" s="6"/>
      <c r="F22" s="6">
        <v>0</v>
      </c>
      <c r="G22" s="7"/>
      <c r="H22" s="13">
        <f t="shared" si="34"/>
        <v>0</v>
      </c>
      <c r="I22" s="15">
        <f t="shared" si="35"/>
        <v>0</v>
      </c>
      <c r="J22" s="15">
        <f t="shared" si="36"/>
        <v>0</v>
      </c>
      <c r="K22" s="44">
        <f t="shared" si="37"/>
        <v>0</v>
      </c>
      <c r="L22" s="45">
        <f t="shared" si="32"/>
        <v>0</v>
      </c>
      <c r="M22" s="7"/>
      <c r="N22" s="14">
        <f t="shared" si="38"/>
        <v>0</v>
      </c>
      <c r="O22" s="15">
        <f t="shared" si="39"/>
        <v>0</v>
      </c>
      <c r="P22" s="15">
        <f t="shared" si="40"/>
        <v>0</v>
      </c>
      <c r="Q22" s="26">
        <f t="shared" si="41"/>
        <v>0</v>
      </c>
      <c r="R22" s="5">
        <f t="shared" si="33"/>
        <v>0</v>
      </c>
      <c r="S22" s="7"/>
      <c r="T22" s="14">
        <f t="shared" si="42"/>
        <v>0</v>
      </c>
      <c r="U22" s="15">
        <f t="shared" si="43"/>
        <v>0</v>
      </c>
      <c r="V22" s="15">
        <f t="shared" si="44"/>
        <v>0</v>
      </c>
      <c r="W22" s="26">
        <f t="shared" si="45"/>
        <v>0</v>
      </c>
      <c r="X22" s="5">
        <f t="shared" si="46"/>
        <v>0</v>
      </c>
      <c r="Y22" s="7"/>
      <c r="Z22" s="14">
        <f t="shared" si="47"/>
        <v>0</v>
      </c>
      <c r="AA22" s="15">
        <f t="shared" si="48"/>
        <v>0</v>
      </c>
      <c r="AB22" s="15">
        <f t="shared" si="49"/>
        <v>0</v>
      </c>
      <c r="AC22" s="26">
        <f t="shared" si="50"/>
        <v>0</v>
      </c>
      <c r="AD22" s="5">
        <f t="shared" si="51"/>
        <v>0</v>
      </c>
      <c r="AE22" s="7"/>
      <c r="AF22" s="14">
        <f t="shared" si="61"/>
        <v>0</v>
      </c>
      <c r="AG22" s="15">
        <f t="shared" si="52"/>
        <v>0</v>
      </c>
      <c r="AH22" s="15">
        <f t="shared" si="53"/>
        <v>0</v>
      </c>
      <c r="AI22" s="26">
        <f t="shared" si="54"/>
        <v>0</v>
      </c>
      <c r="AJ22" s="61">
        <f t="shared" si="55"/>
        <v>0</v>
      </c>
      <c r="AK22" s="45">
        <f t="shared" si="56"/>
        <v>0</v>
      </c>
      <c r="AL22" s="7">
        <v>0</v>
      </c>
      <c r="AM22">
        <f t="shared" si="57"/>
        <v>0</v>
      </c>
      <c r="AN22" s="15">
        <f t="shared" si="58"/>
        <v>0</v>
      </c>
      <c r="AO22" s="70">
        <v>0</v>
      </c>
      <c r="AP22" s="15">
        <f t="shared" si="59"/>
        <v>0</v>
      </c>
      <c r="AQ22" s="15">
        <f t="shared" si="60"/>
        <v>0</v>
      </c>
      <c r="AR22" s="2">
        <v>0</v>
      </c>
      <c r="AS22" s="71">
        <f t="shared" si="29"/>
        <v>0</v>
      </c>
    </row>
    <row r="23" spans="1:45" x14ac:dyDescent="0.2">
      <c r="C23" s="5"/>
      <c r="D23" s="8">
        <v>1</v>
      </c>
      <c r="E23" s="6"/>
      <c r="F23" s="6">
        <v>0</v>
      </c>
      <c r="G23" s="7"/>
      <c r="H23" s="13">
        <f t="shared" si="34"/>
        <v>0</v>
      </c>
      <c r="I23" s="15">
        <f t="shared" si="35"/>
        <v>0</v>
      </c>
      <c r="J23" s="15">
        <f t="shared" si="36"/>
        <v>0</v>
      </c>
      <c r="K23" s="44">
        <f t="shared" si="37"/>
        <v>0</v>
      </c>
      <c r="L23" s="45">
        <f t="shared" si="32"/>
        <v>0</v>
      </c>
      <c r="M23" s="7"/>
      <c r="N23" s="14">
        <f t="shared" si="38"/>
        <v>0</v>
      </c>
      <c r="O23" s="15">
        <f t="shared" si="39"/>
        <v>0</v>
      </c>
      <c r="P23" s="15">
        <f t="shared" si="40"/>
        <v>0</v>
      </c>
      <c r="Q23" s="26">
        <f t="shared" si="41"/>
        <v>0</v>
      </c>
      <c r="R23" s="5">
        <f t="shared" si="33"/>
        <v>0</v>
      </c>
      <c r="S23" s="7"/>
      <c r="T23" s="14">
        <f t="shared" si="42"/>
        <v>0</v>
      </c>
      <c r="U23" s="15">
        <f t="shared" si="43"/>
        <v>0</v>
      </c>
      <c r="V23" s="15">
        <f t="shared" si="44"/>
        <v>0</v>
      </c>
      <c r="W23" s="26">
        <f t="shared" si="45"/>
        <v>0</v>
      </c>
      <c r="X23" s="5">
        <f t="shared" si="46"/>
        <v>0</v>
      </c>
      <c r="Y23" s="7"/>
      <c r="Z23" s="14">
        <f t="shared" si="47"/>
        <v>0</v>
      </c>
      <c r="AA23" s="15">
        <f t="shared" si="48"/>
        <v>0</v>
      </c>
      <c r="AB23" s="15">
        <f t="shared" si="49"/>
        <v>0</v>
      </c>
      <c r="AC23" s="26">
        <f t="shared" si="50"/>
        <v>0</v>
      </c>
      <c r="AD23" s="5">
        <f t="shared" si="51"/>
        <v>0</v>
      </c>
      <c r="AE23" s="7"/>
      <c r="AF23" s="14">
        <f t="shared" si="61"/>
        <v>0</v>
      </c>
      <c r="AG23" s="15">
        <f t="shared" si="52"/>
        <v>0</v>
      </c>
      <c r="AH23" s="15">
        <f t="shared" si="53"/>
        <v>0</v>
      </c>
      <c r="AI23" s="26">
        <f t="shared" si="54"/>
        <v>0</v>
      </c>
      <c r="AJ23" s="61">
        <f t="shared" si="55"/>
        <v>0</v>
      </c>
      <c r="AK23" s="45">
        <f t="shared" si="56"/>
        <v>0</v>
      </c>
      <c r="AL23" s="7">
        <v>0</v>
      </c>
      <c r="AM23">
        <f t="shared" si="57"/>
        <v>0</v>
      </c>
      <c r="AN23" s="15">
        <f t="shared" si="58"/>
        <v>0</v>
      </c>
      <c r="AO23" s="70">
        <v>0</v>
      </c>
      <c r="AP23" s="15">
        <f t="shared" si="59"/>
        <v>0</v>
      </c>
      <c r="AQ23" s="15">
        <f t="shared" si="60"/>
        <v>0</v>
      </c>
      <c r="AR23" s="2">
        <v>0</v>
      </c>
      <c r="AS23" s="71">
        <f t="shared" si="29"/>
        <v>0</v>
      </c>
    </row>
    <row r="24" spans="1:45" x14ac:dyDescent="0.2">
      <c r="C24" s="5"/>
      <c r="D24" s="8">
        <v>1</v>
      </c>
      <c r="E24" s="6"/>
      <c r="F24" s="6">
        <v>0</v>
      </c>
      <c r="G24" s="7"/>
      <c r="H24" s="13">
        <f t="shared" si="34"/>
        <v>0</v>
      </c>
      <c r="I24" s="15">
        <f t="shared" si="35"/>
        <v>0</v>
      </c>
      <c r="J24" s="15">
        <f t="shared" si="36"/>
        <v>0</v>
      </c>
      <c r="K24" s="44">
        <f t="shared" si="37"/>
        <v>0</v>
      </c>
      <c r="L24" s="45">
        <f t="shared" si="32"/>
        <v>0</v>
      </c>
      <c r="M24" s="7"/>
      <c r="N24" s="14">
        <f t="shared" si="38"/>
        <v>0</v>
      </c>
      <c r="O24" s="15">
        <f t="shared" si="39"/>
        <v>0</v>
      </c>
      <c r="P24" s="15">
        <f t="shared" si="40"/>
        <v>0</v>
      </c>
      <c r="Q24" s="26">
        <f t="shared" si="41"/>
        <v>0</v>
      </c>
      <c r="R24" s="5">
        <f t="shared" si="33"/>
        <v>0</v>
      </c>
      <c r="S24" s="7"/>
      <c r="T24" s="14">
        <f t="shared" si="42"/>
        <v>0</v>
      </c>
      <c r="U24" s="15">
        <f t="shared" si="43"/>
        <v>0</v>
      </c>
      <c r="V24" s="15">
        <f t="shared" si="44"/>
        <v>0</v>
      </c>
      <c r="W24" s="26">
        <f t="shared" si="45"/>
        <v>0</v>
      </c>
      <c r="X24" s="5">
        <f t="shared" si="46"/>
        <v>0</v>
      </c>
      <c r="Y24" s="7"/>
      <c r="Z24" s="14">
        <f t="shared" si="47"/>
        <v>0</v>
      </c>
      <c r="AA24" s="15">
        <f t="shared" si="48"/>
        <v>0</v>
      </c>
      <c r="AB24" s="15">
        <f t="shared" si="49"/>
        <v>0</v>
      </c>
      <c r="AC24" s="26">
        <f t="shared" si="50"/>
        <v>0</v>
      </c>
      <c r="AD24" s="5">
        <f t="shared" si="51"/>
        <v>0</v>
      </c>
      <c r="AE24" s="7"/>
      <c r="AF24" s="14">
        <f t="shared" si="61"/>
        <v>0</v>
      </c>
      <c r="AG24" s="15">
        <f t="shared" si="52"/>
        <v>0</v>
      </c>
      <c r="AH24" s="15">
        <f t="shared" si="53"/>
        <v>0</v>
      </c>
      <c r="AI24" s="26">
        <f t="shared" si="54"/>
        <v>0</v>
      </c>
      <c r="AJ24" s="61">
        <f t="shared" si="55"/>
        <v>0</v>
      </c>
      <c r="AK24" s="45">
        <f t="shared" si="56"/>
        <v>0</v>
      </c>
      <c r="AL24" s="7">
        <v>0</v>
      </c>
      <c r="AM24">
        <f t="shared" si="57"/>
        <v>0</v>
      </c>
      <c r="AN24" s="15">
        <f t="shared" si="58"/>
        <v>0</v>
      </c>
      <c r="AO24" s="70">
        <v>0</v>
      </c>
      <c r="AP24" s="15">
        <f t="shared" si="59"/>
        <v>0</v>
      </c>
      <c r="AQ24" s="15">
        <f t="shared" si="60"/>
        <v>0</v>
      </c>
      <c r="AR24" s="2">
        <v>0</v>
      </c>
      <c r="AS24" s="71">
        <f t="shared" si="29"/>
        <v>0</v>
      </c>
    </row>
    <row r="25" spans="1:45" s="1" customFormat="1" x14ac:dyDescent="0.2">
      <c r="C25" s="12"/>
      <c r="D25" s="10"/>
      <c r="E25" s="9"/>
      <c r="F25" s="9"/>
      <c r="G25" s="10"/>
      <c r="H25" s="20" t="s">
        <v>63</v>
      </c>
      <c r="I25" s="18">
        <f>SUM(I16:I24)</f>
        <v>0</v>
      </c>
      <c r="J25" s="18">
        <f>SUM(J16:J24)</f>
        <v>0</v>
      </c>
      <c r="K25" s="46">
        <f>SUM(K16:K24)</f>
        <v>0</v>
      </c>
      <c r="L25" s="47"/>
      <c r="M25" s="12"/>
      <c r="N25" s="19" t="s">
        <v>64</v>
      </c>
      <c r="O25" s="18">
        <f>SUM(O16:O24)</f>
        <v>0</v>
      </c>
      <c r="P25" s="18">
        <f>SUM(P16:P24)</f>
        <v>0</v>
      </c>
      <c r="Q25" s="27">
        <f>SUM(Q16:Q24)</f>
        <v>0</v>
      </c>
      <c r="R25" s="18"/>
      <c r="S25" s="18"/>
      <c r="T25" s="19" t="s">
        <v>65</v>
      </c>
      <c r="U25" s="18">
        <f>SUM(U16:U24)</f>
        <v>0</v>
      </c>
      <c r="V25" s="18">
        <f>SUM(V16:V24)</f>
        <v>0</v>
      </c>
      <c r="W25" s="27">
        <f>SUM(W16:W24)</f>
        <v>0</v>
      </c>
      <c r="X25" s="18"/>
      <c r="Y25" s="18"/>
      <c r="Z25" s="19" t="s">
        <v>66</v>
      </c>
      <c r="AA25" s="18">
        <f>SUM(AA16:AA24)</f>
        <v>0</v>
      </c>
      <c r="AB25" s="18">
        <f>SUM(AB16:AB24)</f>
        <v>0</v>
      </c>
      <c r="AC25" s="27">
        <f>SUM(AC16:AC24)</f>
        <v>0</v>
      </c>
      <c r="AD25" s="18"/>
      <c r="AE25" s="18"/>
      <c r="AF25" s="19" t="s">
        <v>67</v>
      </c>
      <c r="AG25" s="18">
        <f>SUM(AG16:AG24)</f>
        <v>0</v>
      </c>
      <c r="AH25" s="18">
        <f>SUM(AH16:AH24)</f>
        <v>0</v>
      </c>
      <c r="AI25" s="27">
        <f>SUM(AI16:AI24)</f>
        <v>0</v>
      </c>
      <c r="AJ25" s="62">
        <f t="shared" si="55"/>
        <v>0</v>
      </c>
      <c r="AK25" s="43"/>
      <c r="AM25" s="1" t="s">
        <v>65</v>
      </c>
      <c r="AN25" s="18">
        <f>SUM(AN16:AN24)</f>
        <v>0</v>
      </c>
      <c r="AP25" s="18">
        <f>SUM(AP16:AP24)</f>
        <v>0</v>
      </c>
      <c r="AQ25" s="18">
        <f>SUM(AQ16:AQ24)</f>
        <v>0</v>
      </c>
      <c r="AR25" s="1">
        <v>0</v>
      </c>
      <c r="AS25" s="72">
        <f>SUM(AS16:AS24)</f>
        <v>0</v>
      </c>
    </row>
    <row r="26" spans="1:45" s="1" customFormat="1" ht="22.5" x14ac:dyDescent="0.2">
      <c r="E26" s="9"/>
      <c r="F26" s="9"/>
      <c r="I26" s="16"/>
      <c r="J26" s="17" t="s">
        <v>68</v>
      </c>
      <c r="K26" s="46">
        <f>SUM(K11,K25)</f>
        <v>105372</v>
      </c>
      <c r="L26" s="47"/>
      <c r="M26" s="12"/>
      <c r="N26" s="18"/>
      <c r="O26" s="16"/>
      <c r="P26" s="17" t="s">
        <v>69</v>
      </c>
      <c r="Q26" s="27">
        <f>SUM(Q11,Q25)</f>
        <v>0</v>
      </c>
      <c r="R26" s="18"/>
      <c r="S26" s="18"/>
      <c r="T26" s="18"/>
      <c r="U26" s="18"/>
      <c r="V26" s="17" t="s">
        <v>70</v>
      </c>
      <c r="W26" s="27">
        <f>SUM(W11,W25)</f>
        <v>0</v>
      </c>
      <c r="X26" s="18"/>
      <c r="Y26" s="18"/>
      <c r="Z26" s="18"/>
      <c r="AA26" s="18"/>
      <c r="AB26" s="17" t="s">
        <v>71</v>
      </c>
      <c r="AC26" s="27">
        <f>SUM(AC11,AC25)</f>
        <v>0</v>
      </c>
      <c r="AD26" s="18"/>
      <c r="AE26" s="18"/>
      <c r="AF26" s="18"/>
      <c r="AG26" s="18"/>
      <c r="AH26" s="17" t="s">
        <v>72</v>
      </c>
      <c r="AI26" s="27">
        <f>SUM(AI11,AI25)</f>
        <v>0</v>
      </c>
      <c r="AJ26" s="62">
        <f>K26+Q26+W26+AC26+AI26</f>
        <v>105372</v>
      </c>
      <c r="AK26" s="43"/>
      <c r="AP26" s="75" t="s">
        <v>110</v>
      </c>
      <c r="AQ26" s="76">
        <f>ROUND(AQ11+AQ25,0)</f>
        <v>0</v>
      </c>
      <c r="AR26" s="77"/>
      <c r="AS26" s="78">
        <f>SUM(AS11,AS25)</f>
        <v>0</v>
      </c>
    </row>
    <row r="27" spans="1:45" ht="13.5" thickBot="1" x14ac:dyDescent="0.25">
      <c r="A27" s="1" t="s">
        <v>47</v>
      </c>
      <c r="L27" s="48"/>
      <c r="Q27" s="23"/>
      <c r="W27" s="23"/>
      <c r="AC27" s="23"/>
      <c r="AI27" s="23"/>
      <c r="AJ27" s="41"/>
      <c r="AK27" s="48"/>
      <c r="AS27" s="73"/>
    </row>
    <row r="28" spans="1:45" ht="13.5" hidden="1" thickBot="1" x14ac:dyDescent="0.25">
      <c r="K28" s="40">
        <v>0</v>
      </c>
      <c r="L28" s="45"/>
      <c r="M28" s="5"/>
      <c r="N28" s="5"/>
      <c r="Q28" s="51">
        <v>0</v>
      </c>
      <c r="R28" s="5"/>
      <c r="S28" s="5"/>
      <c r="T28" s="5"/>
      <c r="U28" s="5"/>
      <c r="V28" s="5"/>
      <c r="W28" s="51">
        <v>0</v>
      </c>
      <c r="X28" s="5"/>
      <c r="Y28" s="5"/>
      <c r="Z28" s="5"/>
      <c r="AA28" s="5"/>
      <c r="AB28" s="5"/>
      <c r="AC28" s="51">
        <v>0</v>
      </c>
      <c r="AD28" s="5"/>
      <c r="AE28" s="5"/>
      <c r="AF28" s="5"/>
      <c r="AG28" s="5"/>
      <c r="AH28" s="5"/>
      <c r="AI28" s="51">
        <v>0</v>
      </c>
      <c r="AJ28" s="52">
        <f t="shared" ref="AJ28:AJ44" si="62">SUM(K28,Q28,W28,AC28,AI28)</f>
        <v>0</v>
      </c>
      <c r="AK28" s="48"/>
      <c r="AQ28" s="2">
        <v>0</v>
      </c>
      <c r="AS28" s="23"/>
    </row>
    <row r="29" spans="1:45" ht="13.5" hidden="1" thickBot="1" x14ac:dyDescent="0.25">
      <c r="K29" s="49">
        <v>0</v>
      </c>
      <c r="L29" s="45"/>
      <c r="M29" s="5"/>
      <c r="N29" s="5"/>
      <c r="Q29" s="28">
        <v>0</v>
      </c>
      <c r="R29" s="5"/>
      <c r="S29" s="5"/>
      <c r="T29" s="5"/>
      <c r="U29" s="5"/>
      <c r="V29" s="5"/>
      <c r="W29" s="28">
        <v>0</v>
      </c>
      <c r="X29" s="5"/>
      <c r="Y29" s="5"/>
      <c r="Z29" s="5"/>
      <c r="AA29" s="5"/>
      <c r="AB29" s="5"/>
      <c r="AC29" s="28">
        <v>0</v>
      </c>
      <c r="AD29" s="5"/>
      <c r="AE29" s="5"/>
      <c r="AF29" s="5"/>
      <c r="AG29" s="5"/>
      <c r="AH29" s="5"/>
      <c r="AI29" s="28">
        <v>0</v>
      </c>
      <c r="AJ29" s="61">
        <f t="shared" si="62"/>
        <v>0</v>
      </c>
      <c r="AK29" s="48"/>
      <c r="AQ29" s="2">
        <v>0</v>
      </c>
      <c r="AS29" s="23"/>
    </row>
    <row r="30" spans="1:45" ht="13.5" hidden="1" thickBot="1" x14ac:dyDescent="0.25">
      <c r="K30" s="49">
        <v>0</v>
      </c>
      <c r="L30" s="45"/>
      <c r="M30" s="5"/>
      <c r="N30" s="5"/>
      <c r="Q30" s="28">
        <v>0</v>
      </c>
      <c r="R30" s="5"/>
      <c r="S30" s="5"/>
      <c r="T30" s="5"/>
      <c r="U30" s="5"/>
      <c r="V30" s="5"/>
      <c r="W30" s="28">
        <v>0</v>
      </c>
      <c r="X30" s="5"/>
      <c r="Y30" s="5"/>
      <c r="Z30" s="5"/>
      <c r="AA30" s="5"/>
      <c r="AB30" s="5"/>
      <c r="AC30" s="28">
        <v>0</v>
      </c>
      <c r="AD30" s="5"/>
      <c r="AE30" s="5"/>
      <c r="AF30" s="5"/>
      <c r="AG30" s="5"/>
      <c r="AH30" s="5"/>
      <c r="AI30" s="28">
        <v>0</v>
      </c>
      <c r="AJ30" s="61">
        <f t="shared" si="62"/>
        <v>0</v>
      </c>
      <c r="AK30" s="48"/>
      <c r="AQ30" s="2">
        <v>0</v>
      </c>
      <c r="AS30" s="23"/>
    </row>
    <row r="31" spans="1:45" s="1" customFormat="1" ht="13.5" thickBot="1" x14ac:dyDescent="0.25">
      <c r="D31" s="66" t="s">
        <v>101</v>
      </c>
      <c r="I31" s="21" t="s">
        <v>73</v>
      </c>
      <c r="K31" s="50">
        <f>SUM(K28:K30)</f>
        <v>0</v>
      </c>
      <c r="L31" s="47"/>
      <c r="M31" s="12"/>
      <c r="N31" s="12"/>
      <c r="O31" s="21" t="s">
        <v>77</v>
      </c>
      <c r="Q31" s="53">
        <f>SUM(Q28:Q30)</f>
        <v>0</v>
      </c>
      <c r="R31" s="18"/>
      <c r="S31" s="18"/>
      <c r="T31" s="18"/>
      <c r="U31" s="21" t="s">
        <v>81</v>
      </c>
      <c r="V31" s="18"/>
      <c r="W31" s="53">
        <f>W28+W29+W30</f>
        <v>0</v>
      </c>
      <c r="X31" s="18"/>
      <c r="Y31" s="18"/>
      <c r="Z31" s="18"/>
      <c r="AA31" s="21" t="s">
        <v>85</v>
      </c>
      <c r="AB31" s="18"/>
      <c r="AC31" s="53">
        <f>AC28+AC29+AC30</f>
        <v>0</v>
      </c>
      <c r="AD31" s="18"/>
      <c r="AE31" s="18"/>
      <c r="AF31" s="18"/>
      <c r="AG31" s="21" t="s">
        <v>89</v>
      </c>
      <c r="AH31" s="18"/>
      <c r="AI31" s="53">
        <f>SUM(AI28:AI30)</f>
        <v>0</v>
      </c>
      <c r="AJ31" s="62">
        <f t="shared" si="62"/>
        <v>0</v>
      </c>
      <c r="AK31" s="43"/>
      <c r="AP31" s="79"/>
      <c r="AQ31" s="80" t="s">
        <v>111</v>
      </c>
      <c r="AR31" s="81"/>
      <c r="AS31" s="82" t="s">
        <v>112</v>
      </c>
    </row>
    <row r="32" spans="1:45" ht="13.5" thickTop="1" x14ac:dyDescent="0.2">
      <c r="K32" s="23"/>
      <c r="L32" s="48"/>
      <c r="Q32" s="23"/>
      <c r="W32" s="23"/>
      <c r="AC32" s="23"/>
      <c r="AI32" s="23"/>
      <c r="AJ32" s="41"/>
      <c r="AK32" s="48"/>
      <c r="AP32" s="83" t="s">
        <v>19</v>
      </c>
      <c r="AQ32" s="84">
        <f>AQ26</f>
        <v>0</v>
      </c>
      <c r="AR32" s="85"/>
      <c r="AS32" s="86">
        <f>AS26</f>
        <v>0</v>
      </c>
    </row>
    <row r="33" spans="1:45" x14ac:dyDescent="0.2">
      <c r="A33" s="1" t="s">
        <v>46</v>
      </c>
      <c r="L33" s="48"/>
      <c r="Q33" s="23"/>
      <c r="W33" s="23"/>
      <c r="AC33" s="23"/>
      <c r="AI33" s="23"/>
      <c r="AJ33" s="41"/>
      <c r="AK33" s="48"/>
      <c r="AP33" s="83" t="s">
        <v>20</v>
      </c>
      <c r="AQ33" s="84">
        <f>C3*AQ32</f>
        <v>0</v>
      </c>
      <c r="AR33" s="87"/>
      <c r="AS33" s="86">
        <f>C3*AS32</f>
        <v>0</v>
      </c>
    </row>
    <row r="34" spans="1:45" ht="13.5" thickBot="1" x14ac:dyDescent="0.25">
      <c r="A34" s="2" t="s">
        <v>6</v>
      </c>
      <c r="K34" s="28">
        <v>0</v>
      </c>
      <c r="L34" s="5"/>
      <c r="M34" s="5"/>
      <c r="N34" s="5"/>
      <c r="Q34" s="28">
        <v>0</v>
      </c>
      <c r="R34" s="5"/>
      <c r="S34" s="5"/>
      <c r="T34" s="5"/>
      <c r="U34" s="5"/>
      <c r="V34" s="5"/>
      <c r="W34" s="28">
        <v>0</v>
      </c>
      <c r="X34" s="5"/>
      <c r="Y34" s="5"/>
      <c r="Z34" s="5"/>
      <c r="AA34" s="5"/>
      <c r="AB34" s="5"/>
      <c r="AC34" s="28">
        <v>0</v>
      </c>
      <c r="AD34" s="5"/>
      <c r="AE34" s="5"/>
      <c r="AF34" s="5"/>
      <c r="AG34" s="5"/>
      <c r="AH34" s="5"/>
      <c r="AI34" s="28">
        <v>0</v>
      </c>
      <c r="AJ34" s="61">
        <f t="shared" si="62"/>
        <v>0</v>
      </c>
      <c r="AK34" s="88"/>
      <c r="AL34" s="89"/>
      <c r="AM34" s="89"/>
      <c r="AN34" s="89"/>
      <c r="AO34" s="89"/>
      <c r="AP34" s="90" t="s">
        <v>2</v>
      </c>
      <c r="AQ34" s="91">
        <f>SUM(AQ32,AQ33)</f>
        <v>0</v>
      </c>
      <c r="AR34" s="92"/>
      <c r="AS34" s="93">
        <f>SUM(AS32,AS33)</f>
        <v>0</v>
      </c>
    </row>
    <row r="35" spans="1:45" x14ac:dyDescent="0.2">
      <c r="A35" s="2" t="s">
        <v>7</v>
      </c>
      <c r="K35" s="49">
        <v>0</v>
      </c>
      <c r="L35" s="45"/>
      <c r="M35" s="5"/>
      <c r="N35" s="5"/>
      <c r="Q35" s="28">
        <v>0</v>
      </c>
      <c r="R35" s="5"/>
      <c r="S35" s="5"/>
      <c r="T35" s="5"/>
      <c r="U35" s="5"/>
      <c r="V35" s="5"/>
      <c r="W35" s="28">
        <v>0</v>
      </c>
      <c r="X35" s="5"/>
      <c r="Y35" s="5"/>
      <c r="Z35" s="5"/>
      <c r="AA35" s="5"/>
      <c r="AB35" s="5"/>
      <c r="AC35" s="28">
        <v>0</v>
      </c>
      <c r="AD35" s="5"/>
      <c r="AE35" s="5"/>
      <c r="AF35" s="5"/>
      <c r="AG35" s="5"/>
      <c r="AH35" s="5"/>
      <c r="AI35" s="28">
        <v>0</v>
      </c>
      <c r="AJ35" s="61">
        <f t="shared" si="62"/>
        <v>0</v>
      </c>
    </row>
    <row r="36" spans="1:45" s="1" customFormat="1" x14ac:dyDescent="0.2">
      <c r="I36" s="21" t="s">
        <v>74</v>
      </c>
      <c r="K36" s="46">
        <f>SUM(K34:K35)</f>
        <v>0</v>
      </c>
      <c r="L36" s="47"/>
      <c r="M36" s="12"/>
      <c r="N36" s="12"/>
      <c r="O36" s="21" t="s">
        <v>78</v>
      </c>
      <c r="Q36" s="27">
        <f>SUM(Q34:Q35)</f>
        <v>0</v>
      </c>
      <c r="R36" s="18"/>
      <c r="S36" s="18"/>
      <c r="T36" s="18"/>
      <c r="U36" s="21" t="s">
        <v>82</v>
      </c>
      <c r="V36" s="18"/>
      <c r="W36" s="27">
        <f>W34+W35</f>
        <v>0</v>
      </c>
      <c r="X36" s="18"/>
      <c r="Y36" s="18"/>
      <c r="Z36" s="18"/>
      <c r="AA36" s="21" t="s">
        <v>86</v>
      </c>
      <c r="AB36" s="18"/>
      <c r="AC36" s="27">
        <f>AC34+AC35</f>
        <v>0</v>
      </c>
      <c r="AD36" s="18"/>
      <c r="AE36" s="18"/>
      <c r="AF36" s="18"/>
      <c r="AG36" s="21" t="s">
        <v>90</v>
      </c>
      <c r="AH36" s="18"/>
      <c r="AI36" s="27">
        <f>AI34+AI35</f>
        <v>0</v>
      </c>
      <c r="AJ36" s="62">
        <f t="shared" si="62"/>
        <v>0</v>
      </c>
    </row>
    <row r="37" spans="1:45" x14ac:dyDescent="0.2">
      <c r="L37" s="48"/>
      <c r="Q37" s="23"/>
      <c r="W37" s="23"/>
      <c r="AC37" s="23"/>
      <c r="AI37" s="23"/>
      <c r="AJ37" s="41"/>
    </row>
    <row r="38" spans="1:45" x14ac:dyDescent="0.2">
      <c r="A38" s="1" t="s">
        <v>113</v>
      </c>
      <c r="K38" s="23"/>
      <c r="Q38" s="23"/>
      <c r="W38" s="23"/>
      <c r="AC38" s="23"/>
      <c r="AI38" s="23"/>
      <c r="AJ38" s="41"/>
    </row>
    <row r="39" spans="1:45" x14ac:dyDescent="0.2">
      <c r="A39" s="2" t="s">
        <v>8</v>
      </c>
      <c r="D39" s="66" t="s">
        <v>101</v>
      </c>
      <c r="E39" s="1"/>
      <c r="K39" s="51">
        <v>0</v>
      </c>
      <c r="L39" s="5"/>
      <c r="M39" s="5"/>
      <c r="N39" s="5"/>
      <c r="Q39" s="51">
        <v>0</v>
      </c>
      <c r="R39" s="5"/>
      <c r="S39" s="5"/>
      <c r="T39" s="5"/>
      <c r="U39" s="5"/>
      <c r="V39" s="5"/>
      <c r="W39" s="51">
        <v>0</v>
      </c>
      <c r="X39" s="5"/>
      <c r="Y39" s="5"/>
      <c r="Z39" s="5"/>
      <c r="AA39" s="5"/>
      <c r="AB39" s="5"/>
      <c r="AC39" s="51">
        <v>0</v>
      </c>
      <c r="AD39" s="5"/>
      <c r="AE39" s="5"/>
      <c r="AF39" s="5"/>
      <c r="AG39" s="5"/>
      <c r="AH39" s="5"/>
      <c r="AI39" s="28">
        <v>0</v>
      </c>
      <c r="AJ39" s="52">
        <f t="shared" si="62"/>
        <v>0</v>
      </c>
    </row>
    <row r="40" spans="1:45" x14ac:dyDescent="0.2">
      <c r="A40" s="2" t="s">
        <v>9</v>
      </c>
      <c r="D40" s="66" t="s">
        <v>101</v>
      </c>
      <c r="E40" s="1"/>
      <c r="K40" s="40">
        <v>0</v>
      </c>
      <c r="L40" s="45"/>
      <c r="M40" s="5"/>
      <c r="N40" s="5"/>
      <c r="Q40" s="40">
        <v>0</v>
      </c>
      <c r="R40" s="45"/>
      <c r="S40" s="5"/>
      <c r="T40" s="5"/>
      <c r="U40" s="5"/>
      <c r="V40" s="5"/>
      <c r="W40" s="51">
        <v>0</v>
      </c>
      <c r="X40" s="5"/>
      <c r="Y40" s="5"/>
      <c r="Z40" s="5"/>
      <c r="AA40" s="5"/>
      <c r="AB40" s="5"/>
      <c r="AC40" s="51">
        <v>0</v>
      </c>
      <c r="AD40" s="5"/>
      <c r="AE40" s="5"/>
      <c r="AF40" s="5"/>
      <c r="AG40" s="5"/>
      <c r="AH40" s="5"/>
      <c r="AI40" s="28">
        <v>0</v>
      </c>
      <c r="AJ40" s="52">
        <f t="shared" si="62"/>
        <v>0</v>
      </c>
    </row>
    <row r="41" spans="1:45" x14ac:dyDescent="0.2">
      <c r="A41" s="2" t="s">
        <v>5</v>
      </c>
      <c r="D41" s="66" t="s">
        <v>101</v>
      </c>
      <c r="K41" s="28">
        <v>0</v>
      </c>
      <c r="L41" s="5"/>
      <c r="M41" s="5"/>
      <c r="N41" s="5"/>
      <c r="Q41" s="28">
        <v>0</v>
      </c>
      <c r="R41" s="5"/>
      <c r="S41" s="5"/>
      <c r="T41" s="5"/>
      <c r="U41" s="5"/>
      <c r="V41" s="5"/>
      <c r="W41" s="28">
        <v>0</v>
      </c>
      <c r="X41" s="5"/>
      <c r="Y41" s="5"/>
      <c r="Z41" s="5"/>
      <c r="AA41" s="5"/>
      <c r="AB41" s="5"/>
      <c r="AC41" s="28">
        <v>0</v>
      </c>
      <c r="AD41" s="5"/>
      <c r="AE41" s="5"/>
      <c r="AF41" s="5"/>
      <c r="AG41" s="5"/>
      <c r="AH41" s="5"/>
      <c r="AI41" s="28">
        <v>0</v>
      </c>
      <c r="AJ41" s="61">
        <f t="shared" si="62"/>
        <v>0</v>
      </c>
    </row>
    <row r="42" spans="1:45" x14ac:dyDescent="0.2">
      <c r="A42" s="2" t="s">
        <v>10</v>
      </c>
      <c r="D42" s="66" t="s">
        <v>101</v>
      </c>
      <c r="K42" s="28">
        <v>0</v>
      </c>
      <c r="L42" s="5"/>
      <c r="M42" s="5"/>
      <c r="N42" s="5"/>
      <c r="Q42" s="28">
        <v>0</v>
      </c>
      <c r="R42" s="5"/>
      <c r="S42" s="5"/>
      <c r="T42" s="5"/>
      <c r="U42" s="5"/>
      <c r="V42" s="5"/>
      <c r="W42" s="28">
        <v>0</v>
      </c>
      <c r="X42" s="5"/>
      <c r="Y42" s="5"/>
      <c r="Z42" s="5"/>
      <c r="AA42" s="5"/>
      <c r="AB42" s="5"/>
      <c r="AC42" s="28">
        <v>0</v>
      </c>
      <c r="AD42" s="5"/>
      <c r="AE42" s="5"/>
      <c r="AF42" s="5"/>
      <c r="AG42" s="5"/>
      <c r="AH42" s="5"/>
      <c r="AI42" s="28">
        <v>0</v>
      </c>
      <c r="AJ42" s="61">
        <f t="shared" si="62"/>
        <v>0</v>
      </c>
    </row>
    <row r="43" spans="1:45" x14ac:dyDescent="0.2">
      <c r="A43" s="2" t="s">
        <v>11</v>
      </c>
      <c r="D43" s="66" t="s">
        <v>101</v>
      </c>
      <c r="K43" s="28">
        <v>0</v>
      </c>
      <c r="L43" s="5"/>
      <c r="M43" s="5"/>
      <c r="N43" s="5"/>
      <c r="Q43" s="28">
        <v>0</v>
      </c>
      <c r="R43" s="5"/>
      <c r="S43" s="5"/>
      <c r="T43" s="5"/>
      <c r="U43" s="5"/>
      <c r="V43" s="5"/>
      <c r="W43" s="28">
        <v>0</v>
      </c>
      <c r="X43" s="5"/>
      <c r="Y43" s="5"/>
      <c r="Z43" s="5"/>
      <c r="AA43" s="5"/>
      <c r="AB43" s="5"/>
      <c r="AC43" s="28">
        <v>0</v>
      </c>
      <c r="AD43" s="5"/>
      <c r="AE43" s="5"/>
      <c r="AF43" s="5"/>
      <c r="AG43" s="5"/>
      <c r="AH43" s="5"/>
      <c r="AI43" s="28">
        <v>0</v>
      </c>
      <c r="AJ43" s="61">
        <f t="shared" si="62"/>
        <v>0</v>
      </c>
    </row>
    <row r="44" spans="1:45" s="1" customFormat="1" x14ac:dyDescent="0.2">
      <c r="I44" s="1" t="s">
        <v>75</v>
      </c>
      <c r="K44" s="27">
        <f>SUM(K39:K43)</f>
        <v>0</v>
      </c>
      <c r="L44" s="18"/>
      <c r="M44" s="12"/>
      <c r="N44" s="12"/>
      <c r="O44" s="1" t="s">
        <v>79</v>
      </c>
      <c r="Q44" s="27">
        <f>SUM(Q39:Q43)</f>
        <v>0</v>
      </c>
      <c r="R44" s="18"/>
      <c r="S44" s="18"/>
      <c r="T44" s="18"/>
      <c r="U44" s="1" t="s">
        <v>83</v>
      </c>
      <c r="V44" s="18"/>
      <c r="W44" s="27">
        <f>W39+W40+W41+W42+W43</f>
        <v>0</v>
      </c>
      <c r="X44" s="18"/>
      <c r="Y44" s="18"/>
      <c r="Z44" s="18"/>
      <c r="AA44" s="1" t="s">
        <v>87</v>
      </c>
      <c r="AB44" s="18"/>
      <c r="AC44" s="27">
        <f>AC39+AC40+AC41+AC42+AC43</f>
        <v>0</v>
      </c>
      <c r="AD44" s="18"/>
      <c r="AE44" s="18"/>
      <c r="AF44" s="18"/>
      <c r="AG44" s="1" t="s">
        <v>91</v>
      </c>
      <c r="AH44" s="18"/>
      <c r="AI44" s="27">
        <f>AI39+AI40+AI41+AI42+AI43</f>
        <v>0</v>
      </c>
      <c r="AJ44" s="62">
        <f t="shared" si="62"/>
        <v>0</v>
      </c>
    </row>
    <row r="45" spans="1:45" x14ac:dyDescent="0.2">
      <c r="K45" s="23"/>
      <c r="Q45" s="23"/>
      <c r="W45" s="23"/>
      <c r="AC45" s="23"/>
      <c r="AI45" s="23"/>
      <c r="AJ45" s="41"/>
    </row>
    <row r="46" spans="1:45" x14ac:dyDescent="0.2">
      <c r="A46" s="1" t="s">
        <v>45</v>
      </c>
      <c r="L46" s="48"/>
      <c r="Q46" s="23"/>
      <c r="W46" s="23"/>
      <c r="AC46" s="23"/>
      <c r="AI46" s="23"/>
      <c r="AJ46" s="41"/>
    </row>
    <row r="47" spans="1:45" x14ac:dyDescent="0.2">
      <c r="A47" s="39" t="s">
        <v>104</v>
      </c>
      <c r="K47" s="28">
        <v>0</v>
      </c>
      <c r="L47" s="45"/>
      <c r="M47" s="5"/>
      <c r="N47" s="5"/>
      <c r="Q47" s="28">
        <v>0</v>
      </c>
      <c r="R47" s="5"/>
      <c r="S47" s="5"/>
      <c r="T47" s="5"/>
      <c r="U47" s="5"/>
      <c r="V47" s="5"/>
      <c r="W47" s="28">
        <v>0</v>
      </c>
      <c r="X47" s="5"/>
      <c r="Y47" s="5"/>
      <c r="Z47" s="5"/>
      <c r="AA47" s="5"/>
      <c r="AB47" s="5"/>
      <c r="AC47" s="28">
        <v>0</v>
      </c>
      <c r="AD47" s="5"/>
      <c r="AE47" s="5"/>
      <c r="AF47" s="5"/>
      <c r="AG47" s="5"/>
      <c r="AH47" s="5"/>
      <c r="AI47" s="28">
        <v>0</v>
      </c>
      <c r="AJ47" s="61">
        <f t="shared" ref="AJ47:AJ66" si="63">SUM(K47,Q47,W47,AC47,AI47)</f>
        <v>0</v>
      </c>
    </row>
    <row r="48" spans="1:45" x14ac:dyDescent="0.2">
      <c r="A48" s="2" t="s">
        <v>13</v>
      </c>
      <c r="K48" s="28">
        <v>0</v>
      </c>
      <c r="L48" s="45"/>
      <c r="M48" s="5"/>
      <c r="N48" s="5"/>
      <c r="Q48" s="28">
        <v>0</v>
      </c>
      <c r="R48" s="5"/>
      <c r="S48" s="5"/>
      <c r="T48" s="5"/>
      <c r="U48" s="5"/>
      <c r="V48" s="5"/>
      <c r="W48" s="28">
        <v>0</v>
      </c>
      <c r="X48" s="5"/>
      <c r="Y48" s="5"/>
      <c r="Z48" s="5"/>
      <c r="AA48" s="5"/>
      <c r="AB48" s="5"/>
      <c r="AC48" s="28">
        <v>0</v>
      </c>
      <c r="AD48" s="5"/>
      <c r="AE48" s="5"/>
      <c r="AF48" s="5"/>
      <c r="AG48" s="5"/>
      <c r="AH48" s="5"/>
      <c r="AI48" s="28">
        <v>0</v>
      </c>
      <c r="AJ48" s="61">
        <f t="shared" si="63"/>
        <v>0</v>
      </c>
    </row>
    <row r="49" spans="1:36" x14ac:dyDescent="0.2">
      <c r="A49" s="2" t="s">
        <v>14</v>
      </c>
      <c r="K49" s="28">
        <v>0</v>
      </c>
      <c r="L49" s="45"/>
      <c r="M49" s="5"/>
      <c r="N49" s="5"/>
      <c r="Q49" s="28">
        <v>0</v>
      </c>
      <c r="R49" s="5"/>
      <c r="S49" s="5"/>
      <c r="T49" s="5"/>
      <c r="U49" s="5"/>
      <c r="V49" s="5"/>
      <c r="W49" s="28">
        <v>0</v>
      </c>
      <c r="X49" s="5"/>
      <c r="Y49" s="5"/>
      <c r="Z49" s="5"/>
      <c r="AA49" s="5"/>
      <c r="AB49" s="5"/>
      <c r="AC49" s="28">
        <v>0</v>
      </c>
      <c r="AD49" s="5"/>
      <c r="AE49" s="5"/>
      <c r="AF49" s="5"/>
      <c r="AG49" s="5"/>
      <c r="AH49" s="5"/>
      <c r="AI49" s="28">
        <v>0</v>
      </c>
      <c r="AJ49" s="61">
        <f t="shared" si="63"/>
        <v>0</v>
      </c>
    </row>
    <row r="50" spans="1:36" x14ac:dyDescent="0.2">
      <c r="A50" s="2" t="s">
        <v>15</v>
      </c>
      <c r="K50" s="28">
        <v>0</v>
      </c>
      <c r="L50" s="45"/>
      <c r="M50" s="5"/>
      <c r="N50" s="5"/>
      <c r="Q50" s="28">
        <v>0</v>
      </c>
      <c r="R50" s="5"/>
      <c r="S50" s="5"/>
      <c r="T50" s="5"/>
      <c r="U50" s="5"/>
      <c r="V50" s="5"/>
      <c r="W50" s="28">
        <v>0</v>
      </c>
      <c r="X50" s="5"/>
      <c r="Y50" s="5"/>
      <c r="Z50" s="5"/>
      <c r="AA50" s="5"/>
      <c r="AB50" s="5"/>
      <c r="AC50" s="28">
        <v>0</v>
      </c>
      <c r="AD50" s="5"/>
      <c r="AE50" s="5"/>
      <c r="AF50" s="5"/>
      <c r="AG50" s="5"/>
      <c r="AH50" s="5"/>
      <c r="AI50" s="28">
        <v>0</v>
      </c>
      <c r="AJ50" s="61">
        <f t="shared" si="63"/>
        <v>0</v>
      </c>
    </row>
    <row r="51" spans="1:36" x14ac:dyDescent="0.2">
      <c r="A51" s="2" t="s">
        <v>98</v>
      </c>
      <c r="K51" s="28">
        <v>0</v>
      </c>
      <c r="L51" s="45"/>
      <c r="M51" s="5"/>
      <c r="N51" s="5"/>
      <c r="Q51" s="28">
        <v>0</v>
      </c>
      <c r="R51" s="5"/>
      <c r="S51" s="5"/>
      <c r="T51" s="5"/>
      <c r="U51" s="5"/>
      <c r="V51" s="5"/>
      <c r="W51" s="28">
        <v>0</v>
      </c>
      <c r="X51" s="5"/>
      <c r="Y51" s="5"/>
      <c r="Z51" s="5"/>
      <c r="AA51" s="5"/>
      <c r="AB51" s="5"/>
      <c r="AC51" s="28">
        <v>0</v>
      </c>
      <c r="AD51" s="5"/>
      <c r="AE51" s="5"/>
      <c r="AF51" s="5"/>
      <c r="AG51" s="5"/>
      <c r="AH51" s="5"/>
      <c r="AI51" s="28">
        <v>0</v>
      </c>
      <c r="AJ51" s="61">
        <f t="shared" si="63"/>
        <v>0</v>
      </c>
    </row>
    <row r="52" spans="1:36" x14ac:dyDescent="0.2">
      <c r="A52" s="2" t="s">
        <v>16</v>
      </c>
      <c r="E52" s="66" t="s">
        <v>58</v>
      </c>
      <c r="K52" s="28">
        <f>'F&amp;A Calculation &amp; Subcontracts'!D6</f>
        <v>0</v>
      </c>
      <c r="L52" s="41"/>
      <c r="M52" s="15"/>
      <c r="N52" s="15"/>
      <c r="O52" s="15"/>
      <c r="P52" s="15"/>
      <c r="Q52" s="28">
        <f>'F&amp;A Calculation &amp; Subcontracts'!E6</f>
        <v>0</v>
      </c>
      <c r="R52" s="15"/>
      <c r="S52" s="15"/>
      <c r="T52" s="15"/>
      <c r="U52" s="15"/>
      <c r="V52" s="15"/>
      <c r="W52" s="26">
        <f>'F&amp;A Calculation &amp; Subcontracts'!F6</f>
        <v>0</v>
      </c>
      <c r="X52" s="15"/>
      <c r="Y52" s="15"/>
      <c r="Z52" s="15"/>
      <c r="AA52" s="15"/>
      <c r="AB52" s="15"/>
      <c r="AC52" s="26">
        <f>'F&amp;A Calculation &amp; Subcontracts'!G6</f>
        <v>0</v>
      </c>
      <c r="AD52" s="15"/>
      <c r="AE52" s="15"/>
      <c r="AF52" s="15"/>
      <c r="AG52" s="15"/>
      <c r="AI52" s="26">
        <f>'F&amp;A Calculation &amp; Subcontracts'!H6</f>
        <v>0</v>
      </c>
      <c r="AJ52" s="61">
        <f t="shared" si="63"/>
        <v>0</v>
      </c>
    </row>
    <row r="53" spans="1:36" x14ac:dyDescent="0.2">
      <c r="A53" s="2" t="s">
        <v>17</v>
      </c>
      <c r="K53" s="28">
        <v>0</v>
      </c>
      <c r="L53" s="45"/>
      <c r="M53" s="5"/>
      <c r="N53" s="5"/>
      <c r="Q53" s="28">
        <v>0</v>
      </c>
      <c r="R53" s="5"/>
      <c r="S53" s="5"/>
      <c r="T53" s="5"/>
      <c r="U53" s="5"/>
      <c r="V53" s="5"/>
      <c r="W53" s="28">
        <v>0</v>
      </c>
      <c r="X53" s="5"/>
      <c r="Y53" s="5"/>
      <c r="Z53" s="5"/>
      <c r="AA53" s="5"/>
      <c r="AB53" s="5"/>
      <c r="AC53" s="28">
        <v>0</v>
      </c>
      <c r="AD53" s="5"/>
      <c r="AE53" s="5"/>
      <c r="AF53" s="5"/>
      <c r="AG53" s="5"/>
      <c r="AH53" s="5"/>
      <c r="AI53" s="28">
        <v>0</v>
      </c>
      <c r="AJ53" s="61">
        <f t="shared" si="63"/>
        <v>0</v>
      </c>
    </row>
    <row r="54" spans="1:36" x14ac:dyDescent="0.2">
      <c r="A54" s="2" t="s">
        <v>96</v>
      </c>
      <c r="D54" s="66" t="s">
        <v>101</v>
      </c>
      <c r="K54" s="28">
        <v>0</v>
      </c>
      <c r="L54" s="5"/>
      <c r="M54" s="5"/>
      <c r="N54" s="5"/>
      <c r="Q54" s="28">
        <v>0</v>
      </c>
      <c r="R54" s="5"/>
      <c r="S54" s="5"/>
      <c r="T54" s="5"/>
      <c r="U54" s="5"/>
      <c r="V54" s="5"/>
      <c r="W54" s="28">
        <v>0</v>
      </c>
      <c r="X54" s="5"/>
      <c r="Y54" s="5"/>
      <c r="Z54" s="5"/>
      <c r="AA54" s="5"/>
      <c r="AB54" s="5"/>
      <c r="AC54" s="28">
        <v>0</v>
      </c>
      <c r="AD54" s="5"/>
      <c r="AE54" s="5"/>
      <c r="AF54" s="5"/>
      <c r="AG54" s="5"/>
      <c r="AH54" s="5"/>
      <c r="AI54" s="28">
        <v>0</v>
      </c>
      <c r="AJ54" s="61">
        <f t="shared" si="63"/>
        <v>0</v>
      </c>
    </row>
    <row r="55" spans="1:36" x14ac:dyDescent="0.2">
      <c r="A55" s="39" t="s">
        <v>95</v>
      </c>
      <c r="D55" s="66" t="s">
        <v>101</v>
      </c>
      <c r="K55" s="28">
        <v>0</v>
      </c>
      <c r="L55" s="5"/>
      <c r="M55" s="5"/>
      <c r="N55" s="5"/>
      <c r="Q55" s="28">
        <v>0</v>
      </c>
      <c r="R55" s="5"/>
      <c r="S55" s="5"/>
      <c r="T55" s="5"/>
      <c r="U55" s="5"/>
      <c r="V55" s="5"/>
      <c r="W55" s="28">
        <v>0</v>
      </c>
      <c r="X55" s="5"/>
      <c r="Y55" s="5"/>
      <c r="Z55" s="5"/>
      <c r="AA55" s="5"/>
      <c r="AB55" s="5"/>
      <c r="AC55" s="28">
        <v>0</v>
      </c>
      <c r="AD55" s="5"/>
      <c r="AE55" s="5"/>
      <c r="AF55" s="5"/>
      <c r="AG55" s="5"/>
      <c r="AH55" s="5"/>
      <c r="AI55" s="28">
        <v>0</v>
      </c>
      <c r="AJ55" s="52">
        <f t="shared" si="63"/>
        <v>0</v>
      </c>
    </row>
    <row r="56" spans="1:36" x14ac:dyDescent="0.2">
      <c r="A56" s="2" t="s">
        <v>18</v>
      </c>
      <c r="D56" s="66" t="s">
        <v>101</v>
      </c>
      <c r="K56" s="28">
        <v>0</v>
      </c>
      <c r="L56" s="5"/>
      <c r="M56" s="5"/>
      <c r="N56" s="5"/>
      <c r="Q56" s="28">
        <v>0</v>
      </c>
      <c r="R56" s="5"/>
      <c r="S56" s="5"/>
      <c r="T56" s="5"/>
      <c r="U56" s="5"/>
      <c r="V56" s="5"/>
      <c r="W56" s="28">
        <v>0</v>
      </c>
      <c r="X56" s="5"/>
      <c r="Y56" s="5"/>
      <c r="Z56" s="5"/>
      <c r="AA56" s="5"/>
      <c r="AB56" s="5"/>
      <c r="AC56" s="28">
        <v>0</v>
      </c>
      <c r="AD56" s="5"/>
      <c r="AE56" s="5"/>
      <c r="AF56" s="5"/>
      <c r="AG56" s="5"/>
      <c r="AH56" s="5"/>
      <c r="AI56" s="28">
        <v>0</v>
      </c>
      <c r="AJ56" s="61">
        <f t="shared" si="63"/>
        <v>0</v>
      </c>
    </row>
    <row r="57" spans="1:36" x14ac:dyDescent="0.2">
      <c r="A57" s="2" t="s">
        <v>97</v>
      </c>
      <c r="D57" s="66" t="s">
        <v>101</v>
      </c>
      <c r="K57" s="40">
        <v>0</v>
      </c>
      <c r="L57" s="45"/>
      <c r="M57" s="5"/>
      <c r="N57" s="5"/>
      <c r="Q57" s="51">
        <v>0</v>
      </c>
      <c r="R57" s="5"/>
      <c r="S57" s="5"/>
      <c r="T57" s="5"/>
      <c r="U57" s="5"/>
      <c r="V57" s="5"/>
      <c r="W57" s="51">
        <v>0</v>
      </c>
      <c r="X57" s="5"/>
      <c r="Y57" s="5"/>
      <c r="Z57" s="5"/>
      <c r="AA57" s="5"/>
      <c r="AB57" s="5"/>
      <c r="AC57" s="51">
        <v>0</v>
      </c>
      <c r="AD57" s="5"/>
      <c r="AE57" s="5"/>
      <c r="AF57" s="5"/>
      <c r="AG57" s="5"/>
      <c r="AH57" s="5"/>
      <c r="AI57" s="28">
        <v>0</v>
      </c>
      <c r="AJ57" s="52">
        <f t="shared" si="63"/>
        <v>0</v>
      </c>
    </row>
    <row r="58" spans="1:36" x14ac:dyDescent="0.2">
      <c r="K58" s="49">
        <v>0</v>
      </c>
      <c r="L58" s="45"/>
      <c r="M58" s="5"/>
      <c r="N58" s="5"/>
      <c r="Q58" s="28">
        <v>0</v>
      </c>
      <c r="R58" s="5"/>
      <c r="S58" s="5"/>
      <c r="T58" s="5"/>
      <c r="U58" s="5"/>
      <c r="V58" s="5"/>
      <c r="W58" s="28">
        <v>0</v>
      </c>
      <c r="X58" s="5"/>
      <c r="Y58" s="5"/>
      <c r="Z58" s="5"/>
      <c r="AA58" s="5"/>
      <c r="AB58" s="5"/>
      <c r="AC58" s="28">
        <v>0</v>
      </c>
      <c r="AD58" s="5"/>
      <c r="AE58" s="5"/>
      <c r="AF58" s="5"/>
      <c r="AG58" s="5"/>
      <c r="AH58" s="5"/>
      <c r="AI58" s="28">
        <v>0</v>
      </c>
      <c r="AJ58" s="61">
        <f t="shared" si="63"/>
        <v>0</v>
      </c>
    </row>
    <row r="59" spans="1:36" x14ac:dyDescent="0.2">
      <c r="K59" s="49">
        <v>0</v>
      </c>
      <c r="L59" s="45"/>
      <c r="M59" s="5"/>
      <c r="N59" s="5"/>
      <c r="Q59" s="28">
        <v>0</v>
      </c>
      <c r="R59" s="5"/>
      <c r="S59" s="5"/>
      <c r="T59" s="5"/>
      <c r="U59" s="5"/>
      <c r="V59" s="5"/>
      <c r="W59" s="28">
        <v>0</v>
      </c>
      <c r="X59" s="5"/>
      <c r="Y59" s="5"/>
      <c r="Z59" s="5"/>
      <c r="AA59" s="5"/>
      <c r="AB59" s="5"/>
      <c r="AC59" s="28">
        <v>0</v>
      </c>
      <c r="AD59" s="5"/>
      <c r="AE59" s="5"/>
      <c r="AF59" s="5"/>
      <c r="AG59" s="5"/>
      <c r="AH59" s="5"/>
      <c r="AI59" s="28">
        <v>0</v>
      </c>
      <c r="AJ59" s="61">
        <f t="shared" si="63"/>
        <v>0</v>
      </c>
    </row>
    <row r="60" spans="1:36" s="1" customFormat="1" x14ac:dyDescent="0.2">
      <c r="J60" s="17" t="s">
        <v>76</v>
      </c>
      <c r="K60" s="46">
        <f>SUM(K47:K59)</f>
        <v>0</v>
      </c>
      <c r="L60" s="47"/>
      <c r="M60" s="12"/>
      <c r="N60" s="12"/>
      <c r="P60" s="17" t="s">
        <v>80</v>
      </c>
      <c r="Q60" s="27">
        <f>SUM(Q47:Q59)</f>
        <v>0</v>
      </c>
      <c r="R60" s="18"/>
      <c r="S60" s="18"/>
      <c r="T60" s="18"/>
      <c r="U60" s="18"/>
      <c r="V60" s="17" t="s">
        <v>84</v>
      </c>
      <c r="W60" s="27">
        <f>SUM(W47:W59)</f>
        <v>0</v>
      </c>
      <c r="X60" s="18"/>
      <c r="Y60" s="18"/>
      <c r="Z60" s="18"/>
      <c r="AA60" s="18"/>
      <c r="AB60" s="17" t="s">
        <v>88</v>
      </c>
      <c r="AC60" s="27">
        <f>SUM(AC47:AC59)</f>
        <v>0</v>
      </c>
      <c r="AD60" s="18"/>
      <c r="AE60" s="18"/>
      <c r="AF60" s="18"/>
      <c r="AG60" s="18"/>
      <c r="AH60" s="17" t="s">
        <v>92</v>
      </c>
      <c r="AI60" s="27">
        <f>SUM(AI47:AI59)</f>
        <v>0</v>
      </c>
      <c r="AJ60" s="94">
        <f>SUM(AJ47:AJ59)</f>
        <v>0</v>
      </c>
    </row>
    <row r="61" spans="1:36" x14ac:dyDescent="0.2">
      <c r="J61" s="1" t="s">
        <v>22</v>
      </c>
      <c r="K61" s="5"/>
      <c r="L61" s="45"/>
      <c r="M61" s="5"/>
      <c r="N61" s="5"/>
      <c r="P61" s="1" t="s">
        <v>23</v>
      </c>
      <c r="Q61" s="29"/>
      <c r="R61" s="5"/>
      <c r="S61" s="5"/>
      <c r="T61" s="5"/>
      <c r="U61" s="5"/>
      <c r="V61" s="12" t="s">
        <v>59</v>
      </c>
      <c r="W61" s="29"/>
      <c r="X61" s="5"/>
      <c r="Y61" s="5"/>
      <c r="Z61" s="5"/>
      <c r="AA61" s="5"/>
      <c r="AB61" s="12" t="s">
        <v>60</v>
      </c>
      <c r="AC61" s="29"/>
      <c r="AD61" s="5"/>
      <c r="AE61" s="5"/>
      <c r="AF61" s="5"/>
      <c r="AG61" s="5"/>
      <c r="AH61" s="12" t="s">
        <v>61</v>
      </c>
      <c r="AI61" s="29"/>
      <c r="AJ61" s="41"/>
    </row>
    <row r="62" spans="1:36" s="1" customFormat="1" x14ac:dyDescent="0.2">
      <c r="G62" s="1" t="s">
        <v>50</v>
      </c>
      <c r="J62" s="1" t="s">
        <v>19</v>
      </c>
      <c r="K62" s="46">
        <f>SUM(K11,K25,K31,K36,K44,K60)</f>
        <v>105372</v>
      </c>
      <c r="L62" s="47"/>
      <c r="M62" s="12"/>
      <c r="N62" s="12"/>
      <c r="O62" s="12"/>
      <c r="P62" s="12" t="s">
        <v>19</v>
      </c>
      <c r="Q62" s="27">
        <f>SUM(Q11,Q25,Q31,Q36,Q44,Q60)</f>
        <v>0</v>
      </c>
      <c r="R62" s="18"/>
      <c r="S62" s="18"/>
      <c r="T62" s="18"/>
      <c r="U62" s="18"/>
      <c r="V62" s="12" t="s">
        <v>19</v>
      </c>
      <c r="W62" s="27">
        <f>SUM(W11,W25,W31,W36,W44,W60)</f>
        <v>0</v>
      </c>
      <c r="X62" s="18"/>
      <c r="Y62" s="18"/>
      <c r="Z62" s="18"/>
      <c r="AA62" s="18"/>
      <c r="AB62" s="12" t="s">
        <v>19</v>
      </c>
      <c r="AC62" s="27">
        <f>SUM(AC11,AC25,AC31,AC36,AC44,AC60)</f>
        <v>0</v>
      </c>
      <c r="AD62" s="18"/>
      <c r="AE62" s="18"/>
      <c r="AF62" s="18"/>
      <c r="AG62" s="18"/>
      <c r="AH62" s="12" t="s">
        <v>19</v>
      </c>
      <c r="AI62" s="27">
        <f>SUM(AI11,AI25,AI31,AI36,AI44,AI60)</f>
        <v>0</v>
      </c>
      <c r="AJ62" s="61">
        <f t="shared" si="63"/>
        <v>105372</v>
      </c>
    </row>
    <row r="63" spans="1:36" x14ac:dyDescent="0.2">
      <c r="G63" s="1" t="s">
        <v>51</v>
      </c>
      <c r="H63" s="1"/>
      <c r="I63" s="1"/>
      <c r="J63" s="1" t="s">
        <v>21</v>
      </c>
      <c r="K63" s="44">
        <f>'F&amp;A Calculation &amp; Subcontracts'!D22</f>
        <v>105372</v>
      </c>
      <c r="L63" s="45"/>
      <c r="M63" s="5"/>
      <c r="N63" s="5"/>
      <c r="O63" s="5"/>
      <c r="P63" s="12" t="s">
        <v>21</v>
      </c>
      <c r="Q63" s="26">
        <f>'F&amp;A Calculation &amp; Subcontracts'!E22</f>
        <v>0</v>
      </c>
      <c r="R63" s="15"/>
      <c r="S63" s="15"/>
      <c r="T63" s="15"/>
      <c r="U63" s="15"/>
      <c r="V63" s="12" t="s">
        <v>21</v>
      </c>
      <c r="W63" s="26">
        <f>'F&amp;A Calculation &amp; Subcontracts'!F22</f>
        <v>0</v>
      </c>
      <c r="X63" s="15"/>
      <c r="Y63" s="15"/>
      <c r="Z63" s="15"/>
      <c r="AA63" s="15"/>
      <c r="AB63" s="12" t="s">
        <v>21</v>
      </c>
      <c r="AC63" s="26">
        <f>'F&amp;A Calculation &amp; Subcontracts'!G22</f>
        <v>0</v>
      </c>
      <c r="AD63" s="15"/>
      <c r="AE63" s="15"/>
      <c r="AF63" s="15"/>
      <c r="AG63" s="15"/>
      <c r="AH63" s="12" t="s">
        <v>21</v>
      </c>
      <c r="AI63" s="26">
        <f>'F&amp;A Calculation &amp; Subcontracts'!H22</f>
        <v>0</v>
      </c>
      <c r="AJ63" s="61">
        <f t="shared" si="63"/>
        <v>105372</v>
      </c>
    </row>
    <row r="64" spans="1:36" s="1" customFormat="1" x14ac:dyDescent="0.2">
      <c r="A64" s="1" t="s">
        <v>53</v>
      </c>
      <c r="G64" s="1" t="s">
        <v>52</v>
      </c>
      <c r="J64" s="1" t="s">
        <v>20</v>
      </c>
      <c r="K64" s="46">
        <f>ROUND(K63*C3,0)</f>
        <v>47417</v>
      </c>
      <c r="L64" s="47"/>
      <c r="M64" s="12"/>
      <c r="N64" s="12"/>
      <c r="O64" s="12"/>
      <c r="P64" s="12" t="s">
        <v>20</v>
      </c>
      <c r="Q64" s="27">
        <f>ROUND(Q63*C3,0)</f>
        <v>0</v>
      </c>
      <c r="R64" s="18"/>
      <c r="S64" s="18"/>
      <c r="T64" s="18"/>
      <c r="U64" s="18"/>
      <c r="V64" s="12" t="s">
        <v>20</v>
      </c>
      <c r="W64" s="27">
        <f>ROUND(W63*C3,0)</f>
        <v>0</v>
      </c>
      <c r="X64" s="18"/>
      <c r="Y64" s="18"/>
      <c r="Z64" s="18"/>
      <c r="AA64" s="18"/>
      <c r="AB64" s="12" t="s">
        <v>20</v>
      </c>
      <c r="AC64" s="27">
        <f>ROUND(AC63*C3,0)</f>
        <v>0</v>
      </c>
      <c r="AD64" s="18"/>
      <c r="AE64" s="18"/>
      <c r="AF64" s="18"/>
      <c r="AG64" s="18"/>
      <c r="AH64" s="12" t="s">
        <v>20</v>
      </c>
      <c r="AI64" s="27">
        <f>ROUND(AI63*C3,0)</f>
        <v>0</v>
      </c>
      <c r="AJ64" s="62">
        <f t="shared" si="63"/>
        <v>47417</v>
      </c>
    </row>
    <row r="65" spans="1:36" x14ac:dyDescent="0.2">
      <c r="B65" s="1"/>
      <c r="J65" s="1" t="s">
        <v>22</v>
      </c>
      <c r="K65" s="15"/>
      <c r="L65" s="45"/>
      <c r="M65" s="5"/>
      <c r="N65" s="5"/>
      <c r="P65" s="1" t="s">
        <v>23</v>
      </c>
      <c r="Q65" s="30"/>
      <c r="R65" s="15"/>
      <c r="S65" s="15"/>
      <c r="T65" s="15"/>
      <c r="U65" s="15"/>
      <c r="V65" s="1" t="s">
        <v>59</v>
      </c>
      <c r="W65" s="30"/>
      <c r="X65" s="15"/>
      <c r="Y65" s="15"/>
      <c r="Z65" s="15"/>
      <c r="AA65" s="15"/>
      <c r="AB65" s="1" t="s">
        <v>60</v>
      </c>
      <c r="AC65" s="30"/>
      <c r="AD65" s="15"/>
      <c r="AE65" s="15"/>
      <c r="AF65" s="15"/>
      <c r="AG65" s="15"/>
      <c r="AH65" s="1" t="s">
        <v>61</v>
      </c>
      <c r="AI65" s="30"/>
      <c r="AJ65" s="63"/>
    </row>
    <row r="66" spans="1:36" s="1" customFormat="1" x14ac:dyDescent="0.2">
      <c r="A66" s="1" t="s">
        <v>54</v>
      </c>
      <c r="J66" s="1" t="s">
        <v>2</v>
      </c>
      <c r="K66" s="46">
        <f>K62+K64</f>
        <v>152789</v>
      </c>
      <c r="L66" s="47"/>
      <c r="M66" s="12"/>
      <c r="N66" s="12"/>
      <c r="O66" s="12"/>
      <c r="P66" s="12" t="s">
        <v>2</v>
      </c>
      <c r="Q66" s="27">
        <f>Q62+Q64</f>
        <v>0</v>
      </c>
      <c r="R66" s="18"/>
      <c r="S66" s="18"/>
      <c r="T66" s="18"/>
      <c r="U66" s="18"/>
      <c r="V66" s="12" t="s">
        <v>2</v>
      </c>
      <c r="W66" s="27">
        <f>W62+W64</f>
        <v>0</v>
      </c>
      <c r="X66" s="18"/>
      <c r="Y66" s="18"/>
      <c r="Z66" s="18"/>
      <c r="AA66" s="18"/>
      <c r="AB66" s="12" t="s">
        <v>2</v>
      </c>
      <c r="AC66" s="27">
        <f>AC62+AC64</f>
        <v>0</v>
      </c>
      <c r="AD66" s="18"/>
      <c r="AE66" s="18"/>
      <c r="AF66" s="18"/>
      <c r="AG66" s="18"/>
      <c r="AH66" s="12" t="s">
        <v>2</v>
      </c>
      <c r="AI66" s="27">
        <f>AI62+AI64</f>
        <v>0</v>
      </c>
      <c r="AJ66" s="62">
        <f t="shared" si="63"/>
        <v>152789</v>
      </c>
    </row>
    <row r="74" spans="1:36" x14ac:dyDescent="0.2"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6" x14ac:dyDescent="0.2"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6" x14ac:dyDescent="0.2"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6" x14ac:dyDescent="0.2"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6" x14ac:dyDescent="0.2"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6" x14ac:dyDescent="0.2"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6" x14ac:dyDescent="0.2"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5:35" x14ac:dyDescent="0.2"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5:35" x14ac:dyDescent="0.2"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5:35" x14ac:dyDescent="0.2"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5:35" x14ac:dyDescent="0.2"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5:35" x14ac:dyDescent="0.2"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5:35" x14ac:dyDescent="0.2"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5:35" x14ac:dyDescent="0.2"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5:35" x14ac:dyDescent="0.2"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5:35" x14ac:dyDescent="0.2"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5:35" x14ac:dyDescent="0.2"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5:35" x14ac:dyDescent="0.2"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</sheetData>
  <sheetProtection formatCells="0" formatColumns="0" formatRows="0" insertColumns="0" insertRows="0"/>
  <mergeCells count="4">
    <mergeCell ref="A1:B1"/>
    <mergeCell ref="A2:B2"/>
    <mergeCell ref="A3:B3"/>
    <mergeCell ref="AK4:AS4"/>
  </mergeCells>
  <phoneticPr fontId="2" type="noConversion"/>
  <dataValidations count="1">
    <dataValidation type="list" allowBlank="1" showInputMessage="1" showErrorMessage="1" sqref="F16:F24" xr:uid="{5FD66126-9061-43A4-9160-49F0313A0B39}">
      <formula1>".083, .003, .183, .338, .168"</formula1>
    </dataValidation>
  </dataValidations>
  <printOptions gridLines="1"/>
  <pageMargins left="0.15" right="0.15" top="0.25" bottom="0.25" header="0.5" footer="0.5"/>
  <pageSetup scale="84" fitToHeight="2" orientation="portrait" r:id="rId1"/>
  <headerFooter alignWithMargins="0"/>
  <colBreaks count="2" manualBreakCount="2">
    <brk id="11" max="1048575" man="1"/>
    <brk id="17" max="1048575" man="1"/>
  </colBreaks>
  <ignoredErrors>
    <ignoredError sqref="L16:L24 L6 R6 R16:R24 AK6 AK16:AK24 L9 R9 X9 AD9 X16:AD24 AD6 X6 L7 R7 AK7 AD7 X7 L10 R10 X10 AD10 L11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3"/>
  <sheetViews>
    <sheetView zoomScaleNormal="100" workbookViewId="0">
      <selection activeCell="N25" sqref="N25"/>
    </sheetView>
  </sheetViews>
  <sheetFormatPr defaultColWidth="9.140625" defaultRowHeight="12" x14ac:dyDescent="0.2"/>
  <cols>
    <col min="1" max="1" width="20.5703125" style="32" customWidth="1"/>
    <col min="2" max="2" width="16.5703125" style="32" customWidth="1"/>
    <col min="3" max="3" width="6.42578125" style="32" customWidth="1"/>
    <col min="4" max="4" width="10.140625" style="32" bestFit="1" customWidth="1"/>
    <col min="5" max="5" width="9.140625" style="32"/>
    <col min="6" max="6" width="11.140625" style="32" bestFit="1" customWidth="1"/>
    <col min="7" max="7" width="9.140625" style="32"/>
    <col min="8" max="8" width="10.5703125" style="32" customWidth="1"/>
    <col min="9" max="9" width="10" style="32" customWidth="1"/>
    <col min="10" max="16384" width="9.140625" style="32"/>
  </cols>
  <sheetData>
    <row r="1" spans="1:9" x14ac:dyDescent="0.2">
      <c r="A1" s="31" t="s">
        <v>28</v>
      </c>
      <c r="B1" s="59" t="str">
        <f>'Cumulative Budget'!C1</f>
        <v>John Doe</v>
      </c>
      <c r="C1" s="31"/>
    </row>
    <row r="2" spans="1:9" x14ac:dyDescent="0.2">
      <c r="D2" s="31" t="s">
        <v>22</v>
      </c>
      <c r="E2" s="31" t="s">
        <v>23</v>
      </c>
      <c r="F2" s="31" t="s">
        <v>59</v>
      </c>
      <c r="G2" s="31" t="s">
        <v>60</v>
      </c>
      <c r="H2" s="31" t="s">
        <v>61</v>
      </c>
      <c r="I2" s="31" t="s">
        <v>3</v>
      </c>
    </row>
    <row r="3" spans="1:9" x14ac:dyDescent="0.2">
      <c r="A3" s="135" t="s">
        <v>34</v>
      </c>
      <c r="B3" s="135"/>
      <c r="D3" s="55">
        <f>'Cumulative Budget'!K26+'Cumulative Budget'!K31+'Cumulative Budget'!K36+'Cumulative Budget'!K44+'Cumulative Budget'!K60-D6</f>
        <v>105372</v>
      </c>
      <c r="E3" s="55">
        <f>'Cumulative Budget'!Q26+'Cumulative Budget'!Q31+'Cumulative Budget'!Q36+'Cumulative Budget'!Q44+'Cumulative Budget'!Q60-E6</f>
        <v>0</v>
      </c>
      <c r="F3" s="55">
        <f>'Cumulative Budget'!W26+'Cumulative Budget'!W31+'Cumulative Budget'!W36+'Cumulative Budget'!W44+'Cumulative Budget'!W60-F6</f>
        <v>0</v>
      </c>
      <c r="G3" s="55">
        <f>'Cumulative Budget'!AC26+'Cumulative Budget'!AC31+'Cumulative Budget'!AC36+'Cumulative Budget'!AC44+'Cumulative Budget'!AC60-G6</f>
        <v>0</v>
      </c>
      <c r="H3" s="55">
        <f>'Cumulative Budget'!AI26+'Cumulative Budget'!AI31+'Cumulative Budget'!AI36+'Cumulative Budget'!AI44+'Cumulative Budget'!AI60-H6</f>
        <v>0</v>
      </c>
      <c r="I3" s="38">
        <f>SUM(D3:H3)</f>
        <v>105372</v>
      </c>
    </row>
    <row r="4" spans="1:9" x14ac:dyDescent="0.2">
      <c r="A4" s="132" t="s">
        <v>33</v>
      </c>
      <c r="B4" s="133"/>
      <c r="D4" s="33">
        <f>D27+D31+D35+D50+D55+D60+D39+D43+D65+D70</f>
        <v>0</v>
      </c>
      <c r="E4" s="33">
        <f>E27+E31+E35+E50+E55+E60+E39+E43+E65+E70</f>
        <v>0</v>
      </c>
      <c r="F4" s="33">
        <f>F27+F31+F35+F50+F55+F60+F39+F43+F65+F70</f>
        <v>0</v>
      </c>
      <c r="G4" s="33">
        <f>G27+G31+G35+G50+G55+G60+G39+G43+G65+G70</f>
        <v>0</v>
      </c>
      <c r="H4" s="33">
        <f>H27+H31+H35+H50+H55+H60+H39+H43+H65+H70</f>
        <v>0</v>
      </c>
      <c r="I4" s="38">
        <f t="shared" ref="I4:I62" si="0">SUM(D4:H4)</f>
        <v>0</v>
      </c>
    </row>
    <row r="5" spans="1:9" x14ac:dyDescent="0.2">
      <c r="A5" s="132" t="s">
        <v>24</v>
      </c>
      <c r="B5" s="133"/>
      <c r="C5" s="57"/>
      <c r="D5" s="33">
        <f>D28+D32+D36+D40+D44+D51+D56+D61+D66+D71</f>
        <v>0</v>
      </c>
      <c r="E5" s="33">
        <f>E28+E32+E36+E40+E44+E51+E56+E61+E66+E71</f>
        <v>0</v>
      </c>
      <c r="F5" s="33">
        <f>F28+F32+F36+F40+F44+F51+F56+F61+F66+F71</f>
        <v>0</v>
      </c>
      <c r="G5" s="33">
        <f>G28+G32+G36+G40+G44+G51+G56+G61+G66+G71</f>
        <v>0</v>
      </c>
      <c r="H5" s="33">
        <f>H28+H32+H36+H40+H44+H51+H56+H61+H66+H71</f>
        <v>0</v>
      </c>
      <c r="I5" s="38">
        <f>SUM(D5:H5)</f>
        <v>0</v>
      </c>
    </row>
    <row r="6" spans="1:9" x14ac:dyDescent="0.2">
      <c r="A6" s="132" t="s">
        <v>35</v>
      </c>
      <c r="B6" s="133"/>
      <c r="D6" s="33">
        <f>SUM(D4:D5)</f>
        <v>0</v>
      </c>
      <c r="E6" s="33">
        <f>SUM(E4:E5)</f>
        <v>0</v>
      </c>
      <c r="F6" s="33">
        <f>SUM(F4:F5)</f>
        <v>0</v>
      </c>
      <c r="G6" s="33">
        <f>SUM(G4:G5)</f>
        <v>0</v>
      </c>
      <c r="H6" s="33">
        <f>SUM(H4:H5)</f>
        <v>0</v>
      </c>
      <c r="I6" s="38">
        <f t="shared" si="0"/>
        <v>0</v>
      </c>
    </row>
    <row r="7" spans="1:9" x14ac:dyDescent="0.2">
      <c r="A7" s="135" t="s">
        <v>25</v>
      </c>
      <c r="B7" s="135"/>
      <c r="D7" s="55">
        <f>SUM(D3+D6)</f>
        <v>105372</v>
      </c>
      <c r="E7" s="55">
        <f>SUM(E3+E6)</f>
        <v>0</v>
      </c>
      <c r="F7" s="55">
        <f>SUM(F3+F6)</f>
        <v>0</v>
      </c>
      <c r="G7" s="55">
        <f>SUM(G3+G6)</f>
        <v>0</v>
      </c>
      <c r="H7" s="55">
        <f>SUM(H3+H6)</f>
        <v>0</v>
      </c>
      <c r="I7" s="55">
        <f t="shared" si="0"/>
        <v>105372</v>
      </c>
    </row>
    <row r="8" spans="1:9" x14ac:dyDescent="0.2">
      <c r="D8" s="33"/>
      <c r="E8" s="33"/>
      <c r="F8" s="33"/>
      <c r="G8" s="33"/>
      <c r="H8" s="33"/>
      <c r="I8" s="33"/>
    </row>
    <row r="9" spans="1:9" ht="12.75" x14ac:dyDescent="0.2">
      <c r="A9" s="130" t="s">
        <v>99</v>
      </c>
      <c r="B9" s="131"/>
      <c r="D9" s="38">
        <f t="shared" ref="D9:I9" si="1">D7-D5</f>
        <v>105372</v>
      </c>
      <c r="E9" s="38">
        <f t="shared" si="1"/>
        <v>0</v>
      </c>
      <c r="F9" s="38">
        <f t="shared" si="1"/>
        <v>0</v>
      </c>
      <c r="G9" s="38">
        <f t="shared" si="1"/>
        <v>0</v>
      </c>
      <c r="H9" s="38">
        <f t="shared" si="1"/>
        <v>0</v>
      </c>
      <c r="I9" s="38">
        <f t="shared" si="1"/>
        <v>105372</v>
      </c>
    </row>
    <row r="10" spans="1:9" ht="11.25" customHeight="1" x14ac:dyDescent="0.2">
      <c r="A10" s="133"/>
      <c r="B10" s="133"/>
      <c r="D10" s="33"/>
      <c r="E10" s="33"/>
      <c r="F10" s="33"/>
      <c r="G10" s="33"/>
      <c r="H10" s="33"/>
      <c r="I10" s="33"/>
    </row>
    <row r="11" spans="1:9" x14ac:dyDescent="0.2">
      <c r="A11" s="132" t="s">
        <v>4</v>
      </c>
      <c r="B11" s="132"/>
      <c r="D11" s="33">
        <f>'Cumulative Budget'!K31</f>
        <v>0</v>
      </c>
      <c r="E11" s="33">
        <f>'Cumulative Budget'!Q31</f>
        <v>0</v>
      </c>
      <c r="F11" s="33">
        <f>'Cumulative Budget'!W31</f>
        <v>0</v>
      </c>
      <c r="G11" s="33">
        <f>'Cumulative Budget'!AC31</f>
        <v>0</v>
      </c>
      <c r="H11" s="33">
        <f>'Cumulative Budget'!AI31</f>
        <v>0</v>
      </c>
      <c r="I11" s="38">
        <f>SUM(D11:H11)</f>
        <v>0</v>
      </c>
    </row>
    <row r="12" spans="1:9" x14ac:dyDescent="0.2">
      <c r="A12" s="132" t="s">
        <v>18</v>
      </c>
      <c r="B12" s="132"/>
      <c r="D12" s="33">
        <f>'Cumulative Budget'!K39</f>
        <v>0</v>
      </c>
      <c r="E12" s="33">
        <f>'Cumulative Budget'!Q39</f>
        <v>0</v>
      </c>
      <c r="F12" s="33">
        <f>'Cumulative Budget'!W39</f>
        <v>0</v>
      </c>
      <c r="G12" s="33">
        <f>'Cumulative Budget'!AC39</f>
        <v>0</v>
      </c>
      <c r="H12" s="33">
        <f>'Cumulative Budget'!AI39</f>
        <v>0</v>
      </c>
      <c r="I12" s="38">
        <f t="shared" si="0"/>
        <v>0</v>
      </c>
    </row>
    <row r="13" spans="1:9" x14ac:dyDescent="0.2">
      <c r="A13" s="34"/>
      <c r="B13" s="34" t="s">
        <v>9</v>
      </c>
      <c r="D13" s="33">
        <f>'Cumulative Budget'!K40</f>
        <v>0</v>
      </c>
      <c r="E13" s="33">
        <f>'Cumulative Budget'!Q40</f>
        <v>0</v>
      </c>
      <c r="F13" s="33">
        <f>'Cumulative Budget'!W40</f>
        <v>0</v>
      </c>
      <c r="G13" s="33">
        <f>'Cumulative Budget'!AC40</f>
        <v>0</v>
      </c>
      <c r="H13" s="33">
        <f>'Cumulative Budget'!AI40</f>
        <v>0</v>
      </c>
      <c r="I13" s="38">
        <f t="shared" si="0"/>
        <v>0</v>
      </c>
    </row>
    <row r="14" spans="1:9" x14ac:dyDescent="0.2">
      <c r="A14" s="34"/>
      <c r="B14" s="34" t="s">
        <v>5</v>
      </c>
      <c r="D14" s="33">
        <f>'Cumulative Budget'!K41</f>
        <v>0</v>
      </c>
      <c r="E14" s="33">
        <f>'Cumulative Budget'!Q41</f>
        <v>0</v>
      </c>
      <c r="F14" s="33">
        <f>'Cumulative Budget'!W41</f>
        <v>0</v>
      </c>
      <c r="G14" s="33">
        <f>'Cumulative Budget'!AC41</f>
        <v>0</v>
      </c>
      <c r="H14" s="33">
        <f>'Cumulative Budget'!AI41</f>
        <v>0</v>
      </c>
      <c r="I14" s="38">
        <f t="shared" si="0"/>
        <v>0</v>
      </c>
    </row>
    <row r="15" spans="1:9" x14ac:dyDescent="0.2">
      <c r="A15" s="34"/>
      <c r="B15" s="34" t="s">
        <v>10</v>
      </c>
      <c r="D15" s="33">
        <f>'Cumulative Budget'!K42</f>
        <v>0</v>
      </c>
      <c r="E15" s="33">
        <f>'Cumulative Budget'!Q42</f>
        <v>0</v>
      </c>
      <c r="F15" s="33">
        <f>'Cumulative Budget'!W42</f>
        <v>0</v>
      </c>
      <c r="G15" s="33">
        <f>'Cumulative Budget'!AC42</f>
        <v>0</v>
      </c>
      <c r="H15" s="33">
        <f>'Cumulative Budget'!AI42</f>
        <v>0</v>
      </c>
      <c r="I15" s="38">
        <f t="shared" si="0"/>
        <v>0</v>
      </c>
    </row>
    <row r="16" spans="1:9" x14ac:dyDescent="0.2">
      <c r="A16" s="34"/>
      <c r="B16" s="34" t="s">
        <v>11</v>
      </c>
      <c r="D16" s="33">
        <f>'Cumulative Budget'!K43</f>
        <v>0</v>
      </c>
      <c r="E16" s="33">
        <f>'Cumulative Budget'!Q43</f>
        <v>0</v>
      </c>
      <c r="F16" s="33">
        <f>'Cumulative Budget'!W43</f>
        <v>0</v>
      </c>
      <c r="G16" s="33">
        <f>'Cumulative Budget'!AC43</f>
        <v>0</v>
      </c>
      <c r="H16" s="33">
        <f>'Cumulative Budget'!AI43</f>
        <v>0</v>
      </c>
      <c r="I16" s="38">
        <f t="shared" si="0"/>
        <v>0</v>
      </c>
    </row>
    <row r="17" spans="1:9" x14ac:dyDescent="0.2">
      <c r="A17" s="34"/>
      <c r="B17" s="34" t="s">
        <v>96</v>
      </c>
      <c r="D17" s="33">
        <f>'Cumulative Budget'!K54</f>
        <v>0</v>
      </c>
      <c r="E17" s="33">
        <f>'Cumulative Budget'!Q54</f>
        <v>0</v>
      </c>
      <c r="F17" s="33">
        <f>'Cumulative Budget'!W54</f>
        <v>0</v>
      </c>
      <c r="G17" s="33">
        <f>'Cumulative Budget'!AC54</f>
        <v>0</v>
      </c>
      <c r="H17" s="33">
        <f>'Cumulative Budget'!AI54</f>
        <v>0</v>
      </c>
      <c r="I17" s="38">
        <f t="shared" si="0"/>
        <v>0</v>
      </c>
    </row>
    <row r="18" spans="1:9" x14ac:dyDescent="0.2">
      <c r="A18" s="34"/>
      <c r="B18" s="34" t="s">
        <v>95</v>
      </c>
      <c r="D18" s="33">
        <f>'Cumulative Budget'!K55</f>
        <v>0</v>
      </c>
      <c r="E18" s="33">
        <f>'Cumulative Budget'!Q55</f>
        <v>0</v>
      </c>
      <c r="F18" s="33">
        <f>'Cumulative Budget'!W55</f>
        <v>0</v>
      </c>
      <c r="G18" s="33">
        <f>'Cumulative Budget'!AC55</f>
        <v>0</v>
      </c>
      <c r="H18" s="33">
        <f>'Cumulative Budget'!AI55</f>
        <v>0</v>
      </c>
      <c r="I18" s="38">
        <f t="shared" si="0"/>
        <v>0</v>
      </c>
    </row>
    <row r="19" spans="1:9" x14ac:dyDescent="0.2">
      <c r="A19" s="34"/>
      <c r="B19" s="34" t="s">
        <v>18</v>
      </c>
      <c r="D19" s="33">
        <f>'Cumulative Budget'!K56</f>
        <v>0</v>
      </c>
      <c r="E19" s="33">
        <f>'Cumulative Budget'!Q56</f>
        <v>0</v>
      </c>
      <c r="F19" s="33">
        <f>'Cumulative Budget'!W56</f>
        <v>0</v>
      </c>
      <c r="G19" s="33">
        <f>'Cumulative Budget'!AC56</f>
        <v>0</v>
      </c>
      <c r="H19" s="33">
        <f>'Cumulative Budget'!AI56</f>
        <v>0</v>
      </c>
      <c r="I19" s="38">
        <f t="shared" si="0"/>
        <v>0</v>
      </c>
    </row>
    <row r="20" spans="1:9" x14ac:dyDescent="0.2">
      <c r="A20" s="34"/>
      <c r="B20" s="34" t="s">
        <v>94</v>
      </c>
      <c r="D20" s="33">
        <f>'Cumulative Budget'!K57</f>
        <v>0</v>
      </c>
      <c r="E20" s="33">
        <f>'Cumulative Budget'!Q57</f>
        <v>0</v>
      </c>
      <c r="F20" s="33">
        <f>'Cumulative Budget'!W57</f>
        <v>0</v>
      </c>
      <c r="G20" s="33">
        <f>'Cumulative Budget'!AC57</f>
        <v>0</v>
      </c>
      <c r="H20" s="33">
        <f>'Cumulative Budget'!AI57</f>
        <v>0</v>
      </c>
      <c r="I20" s="38">
        <f t="shared" si="0"/>
        <v>0</v>
      </c>
    </row>
    <row r="21" spans="1:9" x14ac:dyDescent="0.2">
      <c r="A21" s="34"/>
      <c r="B21" s="34"/>
      <c r="D21" s="33"/>
      <c r="E21" s="33"/>
      <c r="F21" s="33"/>
      <c r="G21" s="33"/>
      <c r="H21" s="33"/>
      <c r="I21" s="33"/>
    </row>
    <row r="22" spans="1:9" ht="12.75" thickBot="1" x14ac:dyDescent="0.25">
      <c r="A22" s="132" t="s">
        <v>29</v>
      </c>
      <c r="B22" s="132"/>
      <c r="D22" s="38">
        <f>D7-D11-D12-D13-D14-D15-D16-D17-D18-D19-D20-D29-D33-D37-D41-D45-(D52-D53)-(D57-D58)-(D62-D63)-(D67-D68)-(D72-D73)+(D47*25000)</f>
        <v>105372</v>
      </c>
      <c r="E22" s="38">
        <f t="shared" ref="E22:H22" si="2">E7-E11-E12-E13-E14-E15-E16-E17-E18-E19-E20-E29-E33-E37-E41-E45-(E52-E53)-(E57-E58)-(E62-E63)-(E67-E68)-(E72-E73)+(E47*25000)</f>
        <v>0</v>
      </c>
      <c r="F22" s="38">
        <f t="shared" si="2"/>
        <v>0</v>
      </c>
      <c r="G22" s="38">
        <f t="shared" si="2"/>
        <v>0</v>
      </c>
      <c r="H22" s="38">
        <f t="shared" si="2"/>
        <v>0</v>
      </c>
      <c r="I22" s="38">
        <f t="shared" si="0"/>
        <v>105372</v>
      </c>
    </row>
    <row r="23" spans="1:9" ht="12.75" thickBot="1" x14ac:dyDescent="0.25">
      <c r="A23" s="134" t="s">
        <v>1</v>
      </c>
      <c r="B23" s="134"/>
      <c r="C23" s="58">
        <f>'Cumulative Budget'!C3</f>
        <v>0.45</v>
      </c>
      <c r="D23" s="54">
        <f>ROUND(D22*C23,0)</f>
        <v>47417</v>
      </c>
      <c r="E23" s="54">
        <f>ROUND(E22*C23,0)</f>
        <v>0</v>
      </c>
      <c r="F23" s="54">
        <f>ROUND(F22*C23,0)</f>
        <v>0</v>
      </c>
      <c r="G23" s="54">
        <f>ROUND(G22*C23,0)</f>
        <v>0</v>
      </c>
      <c r="H23" s="54">
        <f>ROUND(H22*C23,0)</f>
        <v>0</v>
      </c>
      <c r="I23" s="54">
        <f t="shared" si="0"/>
        <v>47417</v>
      </c>
    </row>
    <row r="24" spans="1:9" x14ac:dyDescent="0.2">
      <c r="A24" s="135" t="s">
        <v>26</v>
      </c>
      <c r="B24" s="135"/>
      <c r="C24" s="31"/>
      <c r="D24" s="54">
        <f>D7+D23</f>
        <v>152789</v>
      </c>
      <c r="E24" s="54">
        <f>E7+E23</f>
        <v>0</v>
      </c>
      <c r="F24" s="54">
        <f>F7+F23</f>
        <v>0</v>
      </c>
      <c r="G24" s="54">
        <f>G7+G23</f>
        <v>0</v>
      </c>
      <c r="H24" s="54">
        <f>H7+H23</f>
        <v>0</v>
      </c>
      <c r="I24" s="54">
        <f t="shared" si="0"/>
        <v>152789</v>
      </c>
    </row>
    <row r="25" spans="1:9" x14ac:dyDescent="0.2">
      <c r="D25" s="35"/>
      <c r="E25" s="35"/>
      <c r="F25" s="35"/>
      <c r="G25" s="35"/>
      <c r="H25" s="35"/>
      <c r="I25" s="33"/>
    </row>
    <row r="26" spans="1:9" x14ac:dyDescent="0.2">
      <c r="A26" s="31" t="s">
        <v>31</v>
      </c>
      <c r="B26" s="31"/>
      <c r="C26" s="31"/>
      <c r="I26" s="33"/>
    </row>
    <row r="27" spans="1:9" ht="12.75" thickBot="1" x14ac:dyDescent="0.25">
      <c r="A27" s="34"/>
      <c r="B27" s="34" t="s">
        <v>55</v>
      </c>
      <c r="D27" s="35">
        <v>0</v>
      </c>
      <c r="E27" s="35">
        <v>0</v>
      </c>
      <c r="F27" s="35">
        <v>0</v>
      </c>
      <c r="G27" s="35">
        <v>0</v>
      </c>
      <c r="H27" s="35">
        <v>0</v>
      </c>
      <c r="I27" s="38">
        <f t="shared" si="0"/>
        <v>0</v>
      </c>
    </row>
    <row r="28" spans="1:9" ht="12.75" thickBot="1" x14ac:dyDescent="0.25">
      <c r="A28" s="34"/>
      <c r="B28" s="34" t="s">
        <v>30</v>
      </c>
      <c r="C28" s="56">
        <v>0</v>
      </c>
      <c r="D28" s="33">
        <f>D27*C28</f>
        <v>0</v>
      </c>
      <c r="E28" s="33">
        <f>E27*C28</f>
        <v>0</v>
      </c>
      <c r="F28" s="33">
        <f>F27*C28</f>
        <v>0</v>
      </c>
      <c r="G28" s="33">
        <f>G27*C28</f>
        <v>0</v>
      </c>
      <c r="H28" s="33">
        <f>H27*C28</f>
        <v>0</v>
      </c>
      <c r="I28" s="38">
        <f t="shared" si="0"/>
        <v>0</v>
      </c>
    </row>
    <row r="29" spans="1:9" x14ac:dyDescent="0.2">
      <c r="A29" s="34"/>
      <c r="B29" s="34" t="s">
        <v>56</v>
      </c>
      <c r="D29" s="54">
        <f>SUM(D27:D28)</f>
        <v>0</v>
      </c>
      <c r="E29" s="54">
        <f>SUM(E27:E28)</f>
        <v>0</v>
      </c>
      <c r="F29" s="54">
        <f>SUM(F27:F28)</f>
        <v>0</v>
      </c>
      <c r="G29" s="54">
        <f>SUM(G27:G28)</f>
        <v>0</v>
      </c>
      <c r="H29" s="54">
        <f>SUM(H27:H28)</f>
        <v>0</v>
      </c>
      <c r="I29" s="54">
        <f t="shared" si="0"/>
        <v>0</v>
      </c>
    </row>
    <row r="30" spans="1:9" x14ac:dyDescent="0.2">
      <c r="A30" s="34"/>
      <c r="B30" s="34"/>
      <c r="D30" s="35"/>
      <c r="E30" s="35"/>
      <c r="F30" s="35"/>
      <c r="G30" s="35"/>
      <c r="H30" s="35"/>
      <c r="I30" s="33"/>
    </row>
    <row r="31" spans="1:9" ht="12.75" thickBot="1" x14ac:dyDescent="0.25">
      <c r="A31" s="34"/>
      <c r="B31" s="34" t="s">
        <v>55</v>
      </c>
      <c r="D31" s="35">
        <v>0</v>
      </c>
      <c r="E31" s="35">
        <v>0</v>
      </c>
      <c r="F31" s="35">
        <v>0</v>
      </c>
      <c r="G31" s="35">
        <v>0</v>
      </c>
      <c r="H31" s="35">
        <v>0</v>
      </c>
      <c r="I31" s="38">
        <f t="shared" si="0"/>
        <v>0</v>
      </c>
    </row>
    <row r="32" spans="1:9" ht="12.75" thickBot="1" x14ac:dyDescent="0.25">
      <c r="A32" s="34"/>
      <c r="B32" s="34" t="s">
        <v>30</v>
      </c>
      <c r="C32" s="56">
        <v>0</v>
      </c>
      <c r="D32" s="33">
        <f>D31*C32</f>
        <v>0</v>
      </c>
      <c r="E32" s="33">
        <f>E31*C32</f>
        <v>0</v>
      </c>
      <c r="F32" s="33">
        <f>F31*C32</f>
        <v>0</v>
      </c>
      <c r="G32" s="33">
        <f>G31*C32</f>
        <v>0</v>
      </c>
      <c r="H32" s="33">
        <f>H31*C32</f>
        <v>0</v>
      </c>
      <c r="I32" s="38">
        <f t="shared" si="0"/>
        <v>0</v>
      </c>
    </row>
    <row r="33" spans="1:14" x14ac:dyDescent="0.2">
      <c r="A33" s="34"/>
      <c r="B33" s="34" t="s">
        <v>56</v>
      </c>
      <c r="D33" s="54">
        <f>SUM(D31:D32)</f>
        <v>0</v>
      </c>
      <c r="E33" s="54">
        <f>SUM(E31:E32)</f>
        <v>0</v>
      </c>
      <c r="F33" s="54">
        <f>SUM(F31:F32)</f>
        <v>0</v>
      </c>
      <c r="G33" s="54">
        <f>SUM(G31:G32)</f>
        <v>0</v>
      </c>
      <c r="H33" s="54">
        <f>SUM(H31:H32)</f>
        <v>0</v>
      </c>
      <c r="I33" s="54">
        <f t="shared" si="0"/>
        <v>0</v>
      </c>
    </row>
    <row r="34" spans="1:14" x14ac:dyDescent="0.2">
      <c r="A34" s="34"/>
      <c r="B34" s="34"/>
      <c r="D34" s="35"/>
      <c r="E34" s="35"/>
      <c r="F34" s="35"/>
      <c r="G34" s="35"/>
      <c r="H34" s="35"/>
      <c r="I34" s="33"/>
    </row>
    <row r="35" spans="1:14" ht="12.75" thickBot="1" x14ac:dyDescent="0.25">
      <c r="A35" s="34" t="s">
        <v>57</v>
      </c>
      <c r="B35" s="34" t="s">
        <v>55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8">
        <f t="shared" si="0"/>
        <v>0</v>
      </c>
    </row>
    <row r="36" spans="1:14" ht="12.75" thickBot="1" x14ac:dyDescent="0.25">
      <c r="A36" s="34"/>
      <c r="B36" s="34" t="s">
        <v>30</v>
      </c>
      <c r="C36" s="56">
        <v>0</v>
      </c>
      <c r="D36" s="33">
        <f>D35*C36</f>
        <v>0</v>
      </c>
      <c r="E36" s="33">
        <f>E35*C36</f>
        <v>0</v>
      </c>
      <c r="F36" s="33">
        <f>F35*C36</f>
        <v>0</v>
      </c>
      <c r="G36" s="33">
        <f>G35*C36</f>
        <v>0</v>
      </c>
      <c r="H36" s="33">
        <f>H35*C36</f>
        <v>0</v>
      </c>
      <c r="I36" s="38">
        <f t="shared" si="0"/>
        <v>0</v>
      </c>
    </row>
    <row r="37" spans="1:14" x14ac:dyDescent="0.2">
      <c r="A37" s="34"/>
      <c r="B37" s="34" t="s">
        <v>56</v>
      </c>
      <c r="D37" s="54">
        <f>SUM(D35:D36)</f>
        <v>0</v>
      </c>
      <c r="E37" s="54">
        <f>SUM(E35:E36)</f>
        <v>0</v>
      </c>
      <c r="F37" s="54">
        <f>SUM(F35:F36)</f>
        <v>0</v>
      </c>
      <c r="G37" s="54">
        <f>SUM(G35:G36)</f>
        <v>0</v>
      </c>
      <c r="H37" s="54">
        <f>SUM(H35:H36)</f>
        <v>0</v>
      </c>
      <c r="I37" s="54">
        <f t="shared" si="0"/>
        <v>0</v>
      </c>
    </row>
    <row r="38" spans="1:14" x14ac:dyDescent="0.2">
      <c r="A38" s="34"/>
      <c r="B38" s="34"/>
      <c r="D38" s="33"/>
      <c r="E38" s="33"/>
      <c r="F38" s="33"/>
      <c r="G38" s="33"/>
      <c r="H38" s="33"/>
      <c r="I38" s="33"/>
    </row>
    <row r="39" spans="1:14" ht="12.75" thickBot="1" x14ac:dyDescent="0.25">
      <c r="A39" s="34" t="s">
        <v>57</v>
      </c>
      <c r="B39" s="34" t="s">
        <v>55</v>
      </c>
      <c r="D39" s="35">
        <v>0</v>
      </c>
      <c r="E39" s="35">
        <v>0</v>
      </c>
      <c r="F39" s="35">
        <v>0</v>
      </c>
      <c r="G39" s="35">
        <v>0</v>
      </c>
      <c r="H39" s="35">
        <v>0</v>
      </c>
      <c r="I39" s="38">
        <f>SUM(D39:H39)</f>
        <v>0</v>
      </c>
    </row>
    <row r="40" spans="1:14" ht="12.75" thickBot="1" x14ac:dyDescent="0.25">
      <c r="A40" s="34"/>
      <c r="B40" s="34" t="s">
        <v>30</v>
      </c>
      <c r="C40" s="56">
        <v>0</v>
      </c>
      <c r="D40" s="33">
        <f>D39*C40</f>
        <v>0</v>
      </c>
      <c r="E40" s="33">
        <f>E39*C40</f>
        <v>0</v>
      </c>
      <c r="F40" s="33">
        <f>F39*C40</f>
        <v>0</v>
      </c>
      <c r="G40" s="33">
        <f>G39*C40</f>
        <v>0</v>
      </c>
      <c r="H40" s="33">
        <f>H39*C40</f>
        <v>0</v>
      </c>
      <c r="I40" s="38">
        <f>SUM(D40:H40)</f>
        <v>0</v>
      </c>
    </row>
    <row r="41" spans="1:14" x14ac:dyDescent="0.2">
      <c r="A41" s="34"/>
      <c r="B41" s="34" t="s">
        <v>56</v>
      </c>
      <c r="D41" s="54">
        <f>SUM(D39:D40)</f>
        <v>0</v>
      </c>
      <c r="E41" s="54">
        <f>SUM(E39:E40)</f>
        <v>0</v>
      </c>
      <c r="F41" s="54">
        <f>SUM(F39:F40)</f>
        <v>0</v>
      </c>
      <c r="G41" s="54">
        <f>SUM(G39:G40)</f>
        <v>0</v>
      </c>
      <c r="H41" s="54">
        <f>SUM(H39:H40)</f>
        <v>0</v>
      </c>
      <c r="I41" s="54">
        <f>SUM(D41:H41)</f>
        <v>0</v>
      </c>
    </row>
    <row r="42" spans="1:14" x14ac:dyDescent="0.2">
      <c r="A42" s="34"/>
      <c r="B42" s="34"/>
      <c r="D42" s="33"/>
      <c r="E42" s="33"/>
      <c r="F42" s="33"/>
      <c r="G42" s="33"/>
      <c r="H42" s="33"/>
      <c r="I42" s="33"/>
    </row>
    <row r="43" spans="1:14" ht="12.75" thickBot="1" x14ac:dyDescent="0.25">
      <c r="A43" s="34" t="s">
        <v>57</v>
      </c>
      <c r="B43" s="34" t="s">
        <v>55</v>
      </c>
      <c r="D43" s="35">
        <v>0</v>
      </c>
      <c r="E43" s="35">
        <v>0</v>
      </c>
      <c r="F43" s="35">
        <v>0</v>
      </c>
      <c r="G43" s="35">
        <v>0</v>
      </c>
      <c r="H43" s="35">
        <v>0</v>
      </c>
      <c r="I43" s="38">
        <f>SUM(D43:H43)</f>
        <v>0</v>
      </c>
    </row>
    <row r="44" spans="1:14" ht="12.75" thickBot="1" x14ac:dyDescent="0.25">
      <c r="A44" s="34"/>
      <c r="B44" s="34" t="s">
        <v>30</v>
      </c>
      <c r="C44" s="56">
        <v>0</v>
      </c>
      <c r="D44" s="33">
        <f>D43*C44</f>
        <v>0</v>
      </c>
      <c r="E44" s="33">
        <f>E43*C44</f>
        <v>0</v>
      </c>
      <c r="F44" s="33">
        <f>F43*C44</f>
        <v>0</v>
      </c>
      <c r="G44" s="33">
        <f>G43*C44</f>
        <v>0</v>
      </c>
      <c r="H44" s="33">
        <f>H43*C44</f>
        <v>0</v>
      </c>
      <c r="I44" s="38">
        <f>SUM(D44:H44)</f>
        <v>0</v>
      </c>
      <c r="N44" s="31"/>
    </row>
    <row r="45" spans="1:14" x14ac:dyDescent="0.2">
      <c r="A45" s="34"/>
      <c r="B45" s="34" t="s">
        <v>56</v>
      </c>
      <c r="D45" s="54">
        <f>SUM(D43:D44)</f>
        <v>0</v>
      </c>
      <c r="E45" s="54">
        <f>SUM(E43:E44)</f>
        <v>0</v>
      </c>
      <c r="F45" s="54">
        <f>SUM(F43:F44)</f>
        <v>0</v>
      </c>
      <c r="G45" s="54">
        <f>SUM(G43:G44)</f>
        <v>0</v>
      </c>
      <c r="H45" s="54">
        <f>SUM(H43:H44)</f>
        <v>0</v>
      </c>
      <c r="I45" s="54">
        <f>SUM(D45:H45)</f>
        <v>0</v>
      </c>
    </row>
    <row r="46" spans="1:14" x14ac:dyDescent="0.2">
      <c r="B46" s="34"/>
      <c r="D46" s="33"/>
      <c r="E46" s="33"/>
      <c r="F46" s="33"/>
      <c r="G46" s="33"/>
      <c r="H46" s="33"/>
      <c r="I46" s="33"/>
    </row>
    <row r="47" spans="1:14" x14ac:dyDescent="0.2">
      <c r="A47" s="31" t="s">
        <v>32</v>
      </c>
      <c r="B47" s="36"/>
      <c r="C47" s="31"/>
      <c r="D47" s="37">
        <f>(IF(D29&gt;25000,1,0)+(IF(D33&gt;25000,1,0)+(IF(D37&gt;25000,1,0)+(IF(D41&gt;25000,1,0)+(IF(D45&gt;25000,1,0))))))</f>
        <v>0</v>
      </c>
      <c r="E47" s="37"/>
      <c r="F47" s="37"/>
      <c r="G47" s="37"/>
      <c r="H47" s="37"/>
      <c r="I47" s="33"/>
    </row>
    <row r="48" spans="1:14" x14ac:dyDescent="0.2">
      <c r="B48" s="34"/>
      <c r="I48" s="33"/>
    </row>
    <row r="49" spans="1:9" x14ac:dyDescent="0.2">
      <c r="A49" s="31" t="s">
        <v>93</v>
      </c>
      <c r="B49" s="36"/>
      <c r="C49" s="31"/>
      <c r="I49" s="33"/>
    </row>
    <row r="50" spans="1:9" ht="12.75" thickBot="1" x14ac:dyDescent="0.25">
      <c r="A50" s="34" t="s">
        <v>57</v>
      </c>
      <c r="B50" s="34" t="s">
        <v>55</v>
      </c>
      <c r="D50" s="35">
        <v>0</v>
      </c>
      <c r="E50" s="35">
        <v>0</v>
      </c>
      <c r="F50" s="35">
        <v>0</v>
      </c>
      <c r="G50" s="35">
        <v>0</v>
      </c>
      <c r="H50" s="35">
        <v>0</v>
      </c>
      <c r="I50" s="38">
        <f t="shared" si="0"/>
        <v>0</v>
      </c>
    </row>
    <row r="51" spans="1:9" ht="12.75" thickBot="1" x14ac:dyDescent="0.25">
      <c r="A51" s="132" t="s">
        <v>62</v>
      </c>
      <c r="B51" s="132"/>
      <c r="C51" s="56">
        <v>0</v>
      </c>
      <c r="D51" s="33">
        <f>PRODUCT(D50,C51)</f>
        <v>0</v>
      </c>
      <c r="E51" s="33">
        <f>E50*C51</f>
        <v>0</v>
      </c>
      <c r="F51" s="33">
        <f>F50*C51</f>
        <v>0</v>
      </c>
      <c r="G51" s="33">
        <f>G50*C51</f>
        <v>0</v>
      </c>
      <c r="H51" s="33">
        <f>H50*C51</f>
        <v>0</v>
      </c>
      <c r="I51" s="38">
        <f t="shared" si="0"/>
        <v>0</v>
      </c>
    </row>
    <row r="52" spans="1:9" x14ac:dyDescent="0.2">
      <c r="A52" s="132" t="s">
        <v>56</v>
      </c>
      <c r="B52" s="132"/>
      <c r="D52" s="54">
        <f>SUM(D50:D51)</f>
        <v>0</v>
      </c>
      <c r="E52" s="54">
        <f>SUM(E50:E51)</f>
        <v>0</v>
      </c>
      <c r="F52" s="54">
        <f>SUM(F50:F51)</f>
        <v>0</v>
      </c>
      <c r="G52" s="54">
        <f>SUM(G50:G51)</f>
        <v>0</v>
      </c>
      <c r="H52" s="54">
        <f>SUM(H50:H51)</f>
        <v>0</v>
      </c>
      <c r="I52" s="54">
        <f>SUM(D52:H52)</f>
        <v>0</v>
      </c>
    </row>
    <row r="53" spans="1:9" x14ac:dyDescent="0.2">
      <c r="A53" s="132" t="s">
        <v>103</v>
      </c>
      <c r="B53" s="133"/>
      <c r="D53" s="60">
        <f>IF(D52&lt;25000,D52,25000)</f>
        <v>0</v>
      </c>
      <c r="E53" s="60">
        <f>IF(D53&gt;24999,0,IF(AND((D53+E52)&lt;=25000,E52&lt;=(25000-D53)),E52,IF((D53+E52)&gt;25000,(25000-D53))))</f>
        <v>0</v>
      </c>
      <c r="F53" s="60">
        <f>IF(E53+D53&gt;24999,0,IF(AND((E53+D53+F52)&lt;=25000,F52&lt;(25000-E53-D53)),F52,IF((E53+F52+D53)&gt;25000,(25000-E53-D53))))</f>
        <v>0</v>
      </c>
      <c r="G53" s="60">
        <f>IF(F53+E53+D53&gt;24999,0,IF(AND((F53+E53+G52+D53)&lt;=25000,G52&lt;(25000-F53-E53+D53)),G52,IF((F53+G52+E53+D53)&gt;25000,(25000-F53-E53-D53))))</f>
        <v>0</v>
      </c>
      <c r="H53" s="60">
        <f>IF(G53+F53+E53+D53&gt;24999,0,IF(AND((G53+F53+H52+E53+D53)&lt;=25000,H52&lt;(25000-G53-F53+E53+D53)),H52,IF((G53+H52+F53+E53+D53)&gt;25000,(25000-G53-F53-E53-D53))))</f>
        <v>0</v>
      </c>
      <c r="I53" s="33">
        <f>SUM(D53:H53)</f>
        <v>0</v>
      </c>
    </row>
    <row r="54" spans="1:9" x14ac:dyDescent="0.2">
      <c r="B54" s="34"/>
      <c r="I54" s="33"/>
    </row>
    <row r="55" spans="1:9" ht="12.75" thickBot="1" x14ac:dyDescent="0.25">
      <c r="A55" s="34" t="s">
        <v>57</v>
      </c>
      <c r="B55" s="34" t="s">
        <v>55</v>
      </c>
      <c r="D55" s="35">
        <v>0</v>
      </c>
      <c r="E55" s="35">
        <v>0</v>
      </c>
      <c r="F55" s="35">
        <v>0</v>
      </c>
      <c r="G55" s="35">
        <v>0</v>
      </c>
      <c r="H55" s="35">
        <v>0</v>
      </c>
      <c r="I55" s="38">
        <f t="shared" si="0"/>
        <v>0</v>
      </c>
    </row>
    <row r="56" spans="1:9" ht="12.75" thickBot="1" x14ac:dyDescent="0.25">
      <c r="A56" s="132" t="s">
        <v>30</v>
      </c>
      <c r="B56" s="132"/>
      <c r="C56" s="56">
        <v>0</v>
      </c>
      <c r="D56" s="33">
        <f>D55*C56</f>
        <v>0</v>
      </c>
      <c r="E56" s="33">
        <f>E55*C56</f>
        <v>0</v>
      </c>
      <c r="F56" s="33">
        <f>F55*C56</f>
        <v>0</v>
      </c>
      <c r="G56" s="33">
        <f>G55*C56</f>
        <v>0</v>
      </c>
      <c r="H56" s="33">
        <f>H55*C56</f>
        <v>0</v>
      </c>
      <c r="I56" s="38">
        <f t="shared" si="0"/>
        <v>0</v>
      </c>
    </row>
    <row r="57" spans="1:9" x14ac:dyDescent="0.2">
      <c r="A57" s="132" t="s">
        <v>56</v>
      </c>
      <c r="B57" s="132"/>
      <c r="D57" s="54">
        <f>SUM(D55:D56)</f>
        <v>0</v>
      </c>
      <c r="E57" s="54">
        <f>SUM(E55:E56)</f>
        <v>0</v>
      </c>
      <c r="F57" s="54">
        <f>SUM(F55:F56)</f>
        <v>0</v>
      </c>
      <c r="G57" s="54">
        <f>SUM(G55:G56)</f>
        <v>0</v>
      </c>
      <c r="H57" s="54">
        <f>SUM(H55:H56)</f>
        <v>0</v>
      </c>
      <c r="I57" s="54">
        <f t="shared" si="0"/>
        <v>0</v>
      </c>
    </row>
    <row r="58" spans="1:9" x14ac:dyDescent="0.2">
      <c r="A58" s="132" t="s">
        <v>103</v>
      </c>
      <c r="B58" s="133"/>
      <c r="D58" s="60">
        <f>IF(D57&lt;25000,D57,25000)</f>
        <v>0</v>
      </c>
      <c r="E58" s="60">
        <f>IF(D58&gt;24999,0,IF(AND((D58+E57)&lt;=25000,E57&lt;=(25000-D58)),E57,IF((D58+E57)&gt;25000,(25000-D58))))</f>
        <v>0</v>
      </c>
      <c r="F58" s="60">
        <f>IF(E58+D58&gt;24999,0,IF(AND((E58+D58+F57)&lt;=25000,F57&lt;(25000-E58-D58)),F57,IF((E58+F57+D58)&gt;25000,(25000-E58-D58))))</f>
        <v>0</v>
      </c>
      <c r="G58" s="60">
        <f>IF(F58+E58+D58&gt;24999,0,IF(AND((F58+E58+G57+D58)&lt;=25000,G57&lt;(25000-F58-E58+D58)),G57,IF((F58+G57+E58+D58)&gt;25000,(25000-F58-E58-D58))))</f>
        <v>0</v>
      </c>
      <c r="H58" s="60">
        <f>IF(G58+F58+E58+D58&gt;24999,0,IF(AND((G58+F58+H57+E58+D58)&lt;=25000,H57&lt;(25000-G58-F58+E58+D58)),H57,IF((G58+H57+F58+E58+D58)&gt;25000,(25000-G58-F58-E58-D58))))</f>
        <v>0</v>
      </c>
      <c r="I58" s="60">
        <f>SUM(D58:H58)</f>
        <v>0</v>
      </c>
    </row>
    <row r="59" spans="1:9" x14ac:dyDescent="0.2">
      <c r="B59" s="34"/>
      <c r="I59" s="33"/>
    </row>
    <row r="60" spans="1:9" ht="12.75" thickBot="1" x14ac:dyDescent="0.25">
      <c r="A60" s="34" t="s">
        <v>57</v>
      </c>
      <c r="B60" s="34" t="s">
        <v>55</v>
      </c>
      <c r="D60" s="35">
        <v>0</v>
      </c>
      <c r="E60" s="35">
        <v>0</v>
      </c>
      <c r="F60" s="35">
        <v>0</v>
      </c>
      <c r="G60" s="35">
        <v>0</v>
      </c>
      <c r="H60" s="35">
        <v>0</v>
      </c>
      <c r="I60" s="38">
        <f t="shared" si="0"/>
        <v>0</v>
      </c>
    </row>
    <row r="61" spans="1:9" ht="12.75" thickBot="1" x14ac:dyDescent="0.25">
      <c r="A61" s="132" t="s">
        <v>62</v>
      </c>
      <c r="B61" s="132"/>
      <c r="C61" s="56">
        <v>0</v>
      </c>
      <c r="D61" s="33">
        <f>D60*C61</f>
        <v>0</v>
      </c>
      <c r="E61" s="33">
        <f>E60*C61</f>
        <v>0</v>
      </c>
      <c r="F61" s="33">
        <f>F60*C61</f>
        <v>0</v>
      </c>
      <c r="G61" s="33">
        <f>G60*C61</f>
        <v>0</v>
      </c>
      <c r="H61" s="33">
        <f>H60*C61</f>
        <v>0</v>
      </c>
      <c r="I61" s="38">
        <f t="shared" si="0"/>
        <v>0</v>
      </c>
    </row>
    <row r="62" spans="1:9" x14ac:dyDescent="0.2">
      <c r="A62" s="132" t="s">
        <v>56</v>
      </c>
      <c r="B62" s="132"/>
      <c r="D62" s="54">
        <f>SUM(D60:D61)</f>
        <v>0</v>
      </c>
      <c r="E62" s="54">
        <f>SUM(E60:E61)</f>
        <v>0</v>
      </c>
      <c r="F62" s="54">
        <f>SUM(F60:F61)</f>
        <v>0</v>
      </c>
      <c r="G62" s="54">
        <f>SUM(G60:G61)</f>
        <v>0</v>
      </c>
      <c r="H62" s="54">
        <f>SUM(H60:H61)</f>
        <v>0</v>
      </c>
      <c r="I62" s="54">
        <f t="shared" si="0"/>
        <v>0</v>
      </c>
    </row>
    <row r="63" spans="1:9" x14ac:dyDescent="0.2">
      <c r="A63" s="132" t="s">
        <v>103</v>
      </c>
      <c r="B63" s="133"/>
      <c r="D63" s="60">
        <f>IF(D62&lt;25000,D62,25000)</f>
        <v>0</v>
      </c>
      <c r="E63" s="60">
        <f>IF(D63&gt;24999,0,IF(AND((D63+E62)&lt;=25000,E62&lt;=(25000-D63)),E62,IF((D63+E62)&gt;25000,(25000-D63))))</f>
        <v>0</v>
      </c>
      <c r="F63" s="60">
        <f>IF(E63+D63&gt;24999,0,IF(AND((E63+D63+F62)&lt;=25000,F62&lt;(25000-E63-D63)),F62,IF((E63+F62+D63)&gt;25000,(25000-E63-D63))))</f>
        <v>0</v>
      </c>
      <c r="G63" s="60">
        <f>IF(F63+E63+D63&gt;24999,0,IF(AND((F63+E63+G62+D63)&lt;=25000,G62&lt;(25000-F63-E63+D63)),G62,IF((F63+G62+E63+D63)&gt;25000,(25000-F63-E63-D63))))</f>
        <v>0</v>
      </c>
      <c r="H63" s="60">
        <f>IF(G63+F63+E63+D63&gt;24999,0,IF(AND((G63+F63+H62+E63+D63)&lt;=25000,H62&lt;(25000-G63-F63+E63+D63)),H62,IF((G63+H62+F63+E63+D63)&gt;25000,(25000-G63-F63-E63-D63))))</f>
        <v>0</v>
      </c>
      <c r="I63" s="60">
        <f>SUM(D63:H63)</f>
        <v>0</v>
      </c>
    </row>
    <row r="65" spans="1:9" ht="12.75" thickBot="1" x14ac:dyDescent="0.25">
      <c r="A65" s="34" t="s">
        <v>57</v>
      </c>
      <c r="B65" s="34" t="s">
        <v>55</v>
      </c>
      <c r="D65" s="35">
        <v>0</v>
      </c>
      <c r="E65" s="35">
        <v>0</v>
      </c>
      <c r="F65" s="35">
        <v>0</v>
      </c>
      <c r="G65" s="35">
        <v>0</v>
      </c>
      <c r="H65" s="35">
        <v>0</v>
      </c>
      <c r="I65" s="38">
        <f>SUM(D65:H65)</f>
        <v>0</v>
      </c>
    </row>
    <row r="66" spans="1:9" ht="12.75" thickBot="1" x14ac:dyDescent="0.25">
      <c r="A66" s="132" t="s">
        <v>62</v>
      </c>
      <c r="B66" s="132"/>
      <c r="C66" s="56">
        <v>0</v>
      </c>
      <c r="D66" s="33">
        <f>D65*C66</f>
        <v>0</v>
      </c>
      <c r="E66" s="33">
        <f>E65*C66</f>
        <v>0</v>
      </c>
      <c r="F66" s="33">
        <f>F65*C66</f>
        <v>0</v>
      </c>
      <c r="G66" s="33">
        <f>G65*C66</f>
        <v>0</v>
      </c>
      <c r="H66" s="33">
        <f>H65*C66</f>
        <v>0</v>
      </c>
      <c r="I66" s="38">
        <f>SUM(D66:H66)</f>
        <v>0</v>
      </c>
    </row>
    <row r="67" spans="1:9" x14ac:dyDescent="0.2">
      <c r="A67" s="132" t="s">
        <v>56</v>
      </c>
      <c r="B67" s="132"/>
      <c r="D67" s="54">
        <f>SUM(D65:D66)</f>
        <v>0</v>
      </c>
      <c r="E67" s="54">
        <f>SUM(E65:E66)</f>
        <v>0</v>
      </c>
      <c r="F67" s="54">
        <f>SUM(F65:F66)</f>
        <v>0</v>
      </c>
      <c r="G67" s="54">
        <f>SUM(G65:G66)</f>
        <v>0</v>
      </c>
      <c r="H67" s="54">
        <f>SUM(H65:H66)</f>
        <v>0</v>
      </c>
      <c r="I67" s="54">
        <f>SUM(D67:H67)</f>
        <v>0</v>
      </c>
    </row>
    <row r="68" spans="1:9" x14ac:dyDescent="0.2">
      <c r="A68" s="132" t="s">
        <v>103</v>
      </c>
      <c r="B68" s="133"/>
      <c r="D68" s="60">
        <f>IF(D67&lt;25000,D67,25000)</f>
        <v>0</v>
      </c>
      <c r="E68" s="60">
        <f>IF(D68&gt;24999,0,IF(AND((D68+E67)&lt;=25000,E67&lt;=(25000-D68)),E67,IF((D68+E67)&gt;25000,(25000-D68))))</f>
        <v>0</v>
      </c>
      <c r="F68" s="60">
        <f>IF(E68+D68&gt;24999,0,IF(AND((E68+D68+F67)&lt;=25000,F67&lt;(25000-E68-D68)),F67,IF((E68+F67+D68)&gt;25000,(25000-E68-D68))))</f>
        <v>0</v>
      </c>
      <c r="G68" s="60">
        <f>IF(F68+E68+D68&gt;24999,0,IF(AND((F68+E68+G67+D68)&lt;=25000,G67&lt;(25000-F68-E68+D68)),G67,IF((F68+G67+E68+D68)&gt;25000,(25000-F68-E68-D68))))</f>
        <v>0</v>
      </c>
      <c r="H68" s="60">
        <f>IF(G68+F68+E68+D68&gt;24999,0,IF(AND((G68+F68+H67+E68+D68)&lt;=25000,H67&lt;(25000-G68-F68+E68+D68)),H67,IF((G68+H67+F68+E68+D68)&gt;25000,(25000-G68-F68-E68-D68))))</f>
        <v>0</v>
      </c>
      <c r="I68" s="60">
        <f>SUM(D68:H68)</f>
        <v>0</v>
      </c>
    </row>
    <row r="70" spans="1:9" ht="12.75" thickBot="1" x14ac:dyDescent="0.25">
      <c r="A70" s="34" t="s">
        <v>57</v>
      </c>
      <c r="B70" s="34" t="s">
        <v>55</v>
      </c>
      <c r="D70" s="35">
        <v>0</v>
      </c>
      <c r="E70" s="35">
        <v>0</v>
      </c>
      <c r="F70" s="35">
        <v>0</v>
      </c>
      <c r="G70" s="35">
        <v>0</v>
      </c>
      <c r="H70" s="35">
        <v>0</v>
      </c>
      <c r="I70" s="38">
        <f>SUM(D70:H70)</f>
        <v>0</v>
      </c>
    </row>
    <row r="71" spans="1:9" ht="12.75" thickBot="1" x14ac:dyDescent="0.25">
      <c r="A71" s="132" t="s">
        <v>62</v>
      </c>
      <c r="B71" s="132"/>
      <c r="C71" s="56">
        <v>0</v>
      </c>
      <c r="D71" s="33">
        <f>D70*C71</f>
        <v>0</v>
      </c>
      <c r="E71" s="33">
        <f>E70*C71</f>
        <v>0</v>
      </c>
      <c r="F71" s="33">
        <f>F70*C71</f>
        <v>0</v>
      </c>
      <c r="G71" s="33">
        <f>G70*C71</f>
        <v>0</v>
      </c>
      <c r="H71" s="33">
        <f>H70*C71</f>
        <v>0</v>
      </c>
      <c r="I71" s="38">
        <f>SUM(D71:H71)</f>
        <v>0</v>
      </c>
    </row>
    <row r="72" spans="1:9" x14ac:dyDescent="0.2">
      <c r="A72" s="132" t="s">
        <v>56</v>
      </c>
      <c r="B72" s="132"/>
      <c r="D72" s="54">
        <f>SUM(D70:D71)</f>
        <v>0</v>
      </c>
      <c r="E72" s="54">
        <f>SUM(E70:E71)</f>
        <v>0</v>
      </c>
      <c r="F72" s="54">
        <f>SUM(F70:F71)</f>
        <v>0</v>
      </c>
      <c r="G72" s="54">
        <f>SUM(G70:G71)</f>
        <v>0</v>
      </c>
      <c r="H72" s="54">
        <f>SUM(H70:H71)</f>
        <v>0</v>
      </c>
      <c r="I72" s="54">
        <f>SUM(D72:H72)</f>
        <v>0</v>
      </c>
    </row>
    <row r="73" spans="1:9" x14ac:dyDescent="0.2">
      <c r="A73" s="132" t="s">
        <v>103</v>
      </c>
      <c r="B73" s="133"/>
      <c r="D73" s="60">
        <f>IF(D72&lt;25000,D72,25000)</f>
        <v>0</v>
      </c>
      <c r="E73" s="60">
        <f>IF(D73&gt;24999,0,IF(AND((D73+E72)&lt;=25000,E72&lt;=(25000-D73)),E72,IF((D73+E72)&gt;25000,(25000-D73))))</f>
        <v>0</v>
      </c>
      <c r="F73" s="60">
        <f>IF(E73+D73&gt;24999,0,IF(AND((E73+D73+F72)&lt;=25000,F72&lt;(25000-E73-D73)),F72,IF((E73+F72+D73)&gt;25000,(25000-E73-D73))))</f>
        <v>0</v>
      </c>
      <c r="G73" s="60">
        <f>IF(F73+E73+D73&gt;24999,0,IF(AND((F73+E73+G72+D73)&lt;=25000,G72&lt;(25000-F73-E73+D73)),G72,IF((F73+G72+E73+D73)&gt;25000,(25000-F73-E73-D73))))</f>
        <v>0</v>
      </c>
      <c r="H73" s="60">
        <f>IF(G73+F73+E73+D73&gt;24999,0,IF(AND((G73+F73+H72+E73+D73)&lt;=25000,H72&lt;(25000-G73-F73+E73+D73)),H72,IF((G73+H72+F73+E73+D73)&gt;25000,(25000-G73-F73-E73-D73))))</f>
        <v>0</v>
      </c>
      <c r="I73" s="60">
        <f>SUM(D73:H73)</f>
        <v>0</v>
      </c>
    </row>
  </sheetData>
  <sheetProtection insertColumns="0" insertRows="0" deleteColumns="0" deleteRows="0"/>
  <mergeCells count="27">
    <mergeCell ref="A3:B3"/>
    <mergeCell ref="A4:B4"/>
    <mergeCell ref="A5:B5"/>
    <mergeCell ref="A6:B6"/>
    <mergeCell ref="A7:B7"/>
    <mergeCell ref="A63:B63"/>
    <mergeCell ref="A58:B58"/>
    <mergeCell ref="A22:B22"/>
    <mergeCell ref="A23:B23"/>
    <mergeCell ref="A24:B24"/>
    <mergeCell ref="A51:B51"/>
    <mergeCell ref="A72:B72"/>
    <mergeCell ref="A73:B73"/>
    <mergeCell ref="A66:B66"/>
    <mergeCell ref="A67:B67"/>
    <mergeCell ref="A68:B68"/>
    <mergeCell ref="A71:B71"/>
    <mergeCell ref="A9:B9"/>
    <mergeCell ref="A62:B62"/>
    <mergeCell ref="A61:B61"/>
    <mergeCell ref="A56:B56"/>
    <mergeCell ref="A53:B53"/>
    <mergeCell ref="A52:B52"/>
    <mergeCell ref="A11:B11"/>
    <mergeCell ref="A10:B10"/>
    <mergeCell ref="A57:B57"/>
    <mergeCell ref="A12:B12"/>
  </mergeCells>
  <phoneticPr fontId="2" type="noConversion"/>
  <printOptions horizontalCentered="1" gridLines="1"/>
  <pageMargins left="0.2" right="0.2" top="0.2" bottom="0.2" header="0.5" footer="0.5"/>
  <pageSetup orientation="portrait" verticalDpi="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33EF142E9CA034C80669D7030E04B21" ma:contentTypeVersion="13" ma:contentTypeDescription="Create a new document." ma:contentTypeScope="" ma:versionID="cd15e3bdedbf18f4e28f2bfb4f7b2e5b">
  <xsd:schema xmlns:xsd="http://www.w3.org/2001/XMLSchema" xmlns:xs="http://www.w3.org/2001/XMLSchema" xmlns:p="http://schemas.microsoft.com/office/2006/metadata/properties" xmlns:ns3="c2333e0f-d20e-4137-bda6-59ca9e36010b" xmlns:ns4="693ac79f-d83b-4bad-9d6c-48d959d333ef" targetNamespace="http://schemas.microsoft.com/office/2006/metadata/properties" ma:root="true" ma:fieldsID="53f719fb16711fe489c0cf8ac5c73a5f" ns3:_="" ns4:_="">
    <xsd:import namespace="c2333e0f-d20e-4137-bda6-59ca9e36010b"/>
    <xsd:import namespace="693ac79f-d83b-4bad-9d6c-48d959d333e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333e0f-d20e-4137-bda6-59ca9e3601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3ac79f-d83b-4bad-9d6c-48d959d333e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2F2EA8D-D42E-457E-AB1D-5EE100D08E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333e0f-d20e-4137-bda6-59ca9e36010b"/>
    <ds:schemaRef ds:uri="693ac79f-d83b-4bad-9d6c-48d959d333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9DE266-1425-4B42-AF06-A83F65E1C3B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CC94DE-20B7-4DF3-B1AF-FA532201EDE7}">
  <ds:schemaRefs>
    <ds:schemaRef ds:uri="693ac79f-d83b-4bad-9d6c-48d959d333ef"/>
    <ds:schemaRef ds:uri="http://schemas.microsoft.com/office/infopath/2007/PartnerControls"/>
    <ds:schemaRef ds:uri="http://purl.org/dc/terms/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c2333e0f-d20e-4137-bda6-59ca9e36010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Faculty salary adjustments</vt:lpstr>
      <vt:lpstr>Cumulative Budget</vt:lpstr>
      <vt:lpstr>F&amp;A Calculation &amp; Subcontracts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Jennifer K (HSC)</dc:creator>
  <cp:lastModifiedBy>Krukowski, Ashley M (HSC)</cp:lastModifiedBy>
  <cp:lastPrinted>2018-02-02T22:26:13Z</cp:lastPrinted>
  <dcterms:created xsi:type="dcterms:W3CDTF">2007-06-22T00:32:27Z</dcterms:created>
  <dcterms:modified xsi:type="dcterms:W3CDTF">2023-06-22T22:13:10Z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0x010100433EF142E9CA034C80669D7030E04B21</vt:lpwstr>
  </property>
</Properties>
</file>